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Mark Flaschner\Desktop\Cost Percentage Calculators\"/>
    </mc:Choice>
  </mc:AlternateContent>
  <bookViews>
    <workbookView xWindow="0" yWindow="0" windowWidth="25200" windowHeight="11910"/>
  </bookViews>
  <sheets>
    <sheet name="Liquor Cost Potential Sample" sheetId="1" r:id="rId1"/>
    <sheet name="Liquor Cost Potential Worksheet" sheetId="2" r:id="rId2"/>
  </sheets>
  <definedNames>
    <definedName name="_xlnm.Print_Area" localSheetId="0">'Liquor Cost Potential Sample'!$A$1:$G$28</definedName>
    <definedName name="_xlnm.Print_Area" localSheetId="1">'Liquor Cost Potential Worksheet'!$A$1:$G$28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2" l="1"/>
  <c r="B20" i="2"/>
  <c r="C20" i="2" s="1"/>
  <c r="D20" i="2" s="1"/>
  <c r="E19" i="2"/>
  <c r="B19" i="2"/>
  <c r="C19" i="2" s="1"/>
  <c r="D19" i="2" s="1"/>
  <c r="E18" i="2"/>
  <c r="B18" i="2"/>
  <c r="C18" i="2" s="1"/>
  <c r="D18" i="2" s="1"/>
  <c r="E17" i="2"/>
  <c r="C17" i="2"/>
  <c r="D17" i="2" s="1"/>
  <c r="B17" i="2"/>
  <c r="D13" i="2"/>
  <c r="A13" i="2"/>
  <c r="A20" i="2" s="1"/>
  <c r="D12" i="2"/>
  <c r="A12" i="2"/>
  <c r="A19" i="2" s="1"/>
  <c r="D11" i="2"/>
  <c r="A11" i="2"/>
  <c r="A18" i="2" s="1"/>
  <c r="I10" i="2"/>
  <c r="D10" i="2"/>
  <c r="A10" i="2"/>
  <c r="A17" i="2" s="1"/>
  <c r="E20" i="1"/>
  <c r="I20" i="1" s="1"/>
  <c r="J20" i="1" s="1"/>
  <c r="C20" i="1"/>
  <c r="D20" i="1" s="1"/>
  <c r="F20" i="1" s="1"/>
  <c r="G20" i="1" s="1"/>
  <c r="B20" i="1"/>
  <c r="E19" i="1"/>
  <c r="I19" i="1" s="1"/>
  <c r="J19" i="1" s="1"/>
  <c r="D19" i="1"/>
  <c r="F19" i="1" s="1"/>
  <c r="G19" i="1" s="1"/>
  <c r="C19" i="1"/>
  <c r="B19" i="1"/>
  <c r="E18" i="1"/>
  <c r="I18" i="1" s="1"/>
  <c r="J18" i="1" s="1"/>
  <c r="B18" i="1"/>
  <c r="C18" i="1" s="1"/>
  <c r="D18" i="1" s="1"/>
  <c r="F18" i="1" s="1"/>
  <c r="G18" i="1" s="1"/>
  <c r="E17" i="1"/>
  <c r="C17" i="1"/>
  <c r="D17" i="1" s="1"/>
  <c r="F17" i="1" s="1"/>
  <c r="G17" i="1" s="1"/>
  <c r="B17" i="1"/>
  <c r="D13" i="1"/>
  <c r="A13" i="1"/>
  <c r="A20" i="1" s="1"/>
  <c r="D12" i="1"/>
  <c r="A12" i="1"/>
  <c r="A19" i="1" s="1"/>
  <c r="D11" i="1"/>
  <c r="A11" i="1"/>
  <c r="A18" i="1" s="1"/>
  <c r="I10" i="1"/>
  <c r="I17" i="1" s="1"/>
  <c r="J17" i="1" s="1"/>
  <c r="D10" i="1"/>
  <c r="A10" i="1"/>
  <c r="A17" i="1" s="1"/>
  <c r="I19" i="2" l="1"/>
  <c r="J19" i="2" s="1"/>
  <c r="I18" i="2"/>
  <c r="J18" i="2" s="1"/>
  <c r="I17" i="2"/>
  <c r="J17" i="2" s="1"/>
  <c r="F19" i="2"/>
  <c r="G19" i="2" s="1"/>
  <c r="F18" i="2"/>
  <c r="G18" i="2" s="1"/>
  <c r="I20" i="2"/>
  <c r="J20" i="2" s="1"/>
  <c r="F17" i="2"/>
  <c r="G17" i="2" s="1"/>
  <c r="E22" i="2" s="1"/>
  <c r="F20" i="2"/>
  <c r="G20" i="2" s="1"/>
  <c r="J21" i="1"/>
  <c r="D25" i="1" s="1"/>
  <c r="E22" i="1"/>
  <c r="J21" i="2" l="1"/>
  <c r="D25" i="2" s="1"/>
  <c r="D27" i="2"/>
  <c r="D28" i="2" s="1"/>
  <c r="D26" i="2"/>
  <c r="D27" i="1"/>
  <c r="D28" i="1" s="1"/>
  <c r="D26" i="1"/>
</calcChain>
</file>

<file path=xl/comments1.xml><?xml version="1.0" encoding="utf-8"?>
<comments xmlns="http://schemas.openxmlformats.org/spreadsheetml/2006/main">
  <authors>
    <author>Mark Flaschner</author>
  </authors>
  <commentList>
    <comment ref="D9" authorId="0" shapeId="0">
      <text>
        <r>
          <rPr>
            <b/>
            <sz val="12"/>
            <color indexed="81"/>
            <rFont val="Tahoma"/>
            <family val="2"/>
          </rPr>
          <t>Contribution of each price categories' sales to total sales.  This is automatically calculated from the mix derived from your purchases.  For example, since out of the 31 bottles purchased per week (on an average) 18 of them are Well brands, then 18/31 = .58, or 58% of all liquors purchased are sold at well brand prices.</t>
        </r>
      </text>
    </comment>
    <comment ref="F9" authorId="0" shapeId="0">
      <text>
        <r>
          <rPr>
            <b/>
            <sz val="12"/>
            <color indexed="81"/>
            <rFont val="Tahoma"/>
            <family val="2"/>
          </rPr>
          <t>Shot size in ounces.</t>
        </r>
        <r>
          <rPr>
            <sz val="8"/>
            <color indexed="81"/>
            <rFont val="Tahoma"/>
            <family val="2"/>
          </rPr>
          <t xml:space="preserve">
</t>
        </r>
      </text>
    </comment>
    <comment ref="C22" authorId="0" shapeId="0">
      <text>
        <r>
          <rPr>
            <b/>
            <sz val="12"/>
            <color indexed="81"/>
            <rFont val="Tahoma"/>
            <family val="2"/>
          </rPr>
          <t>This is the optimal liquor cost percentage based on your operation's costs, prices, sales mix and shot size.  A 12% liquor cost percentage means that every dollar of liquor sales should costs the operator 12 cents.</t>
        </r>
        <r>
          <rPr>
            <sz val="8"/>
            <color indexed="81"/>
            <rFont val="Tahoma"/>
            <family val="2"/>
          </rPr>
          <t xml:space="preserve">
</t>
        </r>
      </text>
    </comment>
    <comment ref="A28" authorId="0" shapeId="0">
      <text>
        <r>
          <rPr>
            <b/>
            <sz val="12"/>
            <color indexed="81"/>
            <rFont val="Tahoma"/>
            <family val="2"/>
          </rPr>
          <t>ACTUAL liquor sales - POTENTIAL liquor sales</t>
        </r>
        <r>
          <rPr>
            <sz val="8"/>
            <color indexed="81"/>
            <rFont val="Tahoma"/>
            <family val="2"/>
          </rPr>
          <t xml:space="preserve">
</t>
        </r>
      </text>
    </comment>
  </commentList>
</comments>
</file>

<file path=xl/comments2.xml><?xml version="1.0" encoding="utf-8"?>
<comments xmlns="http://schemas.openxmlformats.org/spreadsheetml/2006/main">
  <authors>
    <author>Mark Flaschner</author>
  </authors>
  <commentList>
    <comment ref="D9" authorId="0" shapeId="0">
      <text>
        <r>
          <rPr>
            <b/>
            <sz val="12"/>
            <color indexed="81"/>
            <rFont val="Tahoma"/>
            <family val="2"/>
          </rPr>
          <t>Contribution of each price categories' sales to total sales.  This is automatically calculated from the mix derived from your purchases.  For example, since out of the 31 bottles purchased per week (on an average) 18 of them are Well brands, then 18/31 = .58, or 58% of all liquors purchased are sold at well brand prices.</t>
        </r>
      </text>
    </comment>
    <comment ref="F9" authorId="0" shapeId="0">
      <text>
        <r>
          <rPr>
            <b/>
            <sz val="12"/>
            <color indexed="81"/>
            <rFont val="Tahoma"/>
            <family val="2"/>
          </rPr>
          <t>Shot size in ounces.</t>
        </r>
        <r>
          <rPr>
            <sz val="8"/>
            <color indexed="81"/>
            <rFont val="Tahoma"/>
            <family val="2"/>
          </rPr>
          <t xml:space="preserve">
</t>
        </r>
      </text>
    </comment>
    <comment ref="C22" authorId="0" shapeId="0">
      <text>
        <r>
          <rPr>
            <b/>
            <sz val="12"/>
            <color indexed="81"/>
            <rFont val="Tahoma"/>
            <family val="2"/>
          </rPr>
          <t>This is the optimal liquor cost percentage based on your operation's costs, prices, sales mix and shot size.  A 12% liquor cost percentage means that every dollar of liquor sales should costs the operator 12 cents.</t>
        </r>
        <r>
          <rPr>
            <sz val="8"/>
            <color indexed="81"/>
            <rFont val="Tahoma"/>
            <family val="2"/>
          </rPr>
          <t xml:space="preserve">
</t>
        </r>
      </text>
    </comment>
    <comment ref="A28" authorId="0" shapeId="0">
      <text>
        <r>
          <rPr>
            <b/>
            <sz val="12"/>
            <color indexed="81"/>
            <rFont val="Tahoma"/>
            <family val="2"/>
          </rPr>
          <t>ACTUAL liquor sales - POTENTIAL liquor sales</t>
        </r>
        <r>
          <rPr>
            <sz val="8"/>
            <color indexed="81"/>
            <rFont val="Tahoma"/>
            <family val="2"/>
          </rPr>
          <t xml:space="preserve">
</t>
        </r>
      </text>
    </comment>
  </commentList>
</comments>
</file>

<file path=xl/sharedStrings.xml><?xml version="1.0" encoding="utf-8"?>
<sst xmlns="http://schemas.openxmlformats.org/spreadsheetml/2006/main" count="66" uniqueCount="33">
  <si>
    <t>PURCHASES</t>
  </si>
  <si>
    <t>SALES</t>
  </si>
  <si>
    <t>Price Category</t>
  </si>
  <si>
    <t>Bottles Purchased per Week</t>
  </si>
  <si>
    <t>Average Cost per Bottle</t>
  </si>
  <si>
    <t>Happy Hour Liquor Sales as a Percentage of Total 
Liquor Sales</t>
  </si>
  <si>
    <t>Well</t>
  </si>
  <si>
    <t>Call</t>
  </si>
  <si>
    <t>Premium</t>
  </si>
  <si>
    <t>Last Year's 
Actual Liquor Sales</t>
  </si>
  <si>
    <t>Top Shelf</t>
  </si>
  <si>
    <t>PRICING</t>
  </si>
  <si>
    <t>POURING</t>
  </si>
  <si>
    <t>Happy Hour Price</t>
  </si>
  <si>
    <t>Regular Price</t>
  </si>
  <si>
    <t>Sales Mix</t>
  </si>
  <si>
    <t>Shot Size</t>
  </si>
  <si>
    <t>Drinks per Bottle</t>
  </si>
  <si>
    <t>CALCULATIONS</t>
  </si>
  <si>
    <t>Cost per  Bottle</t>
  </si>
  <si>
    <t>Cost per Ounce</t>
  </si>
  <si>
    <t>Cost per Drink</t>
  </si>
  <si>
    <t>Average Price</t>
  </si>
  <si>
    <t>Liquor Cost Percentage</t>
  </si>
  <si>
    <t>Weighted Average Factor</t>
  </si>
  <si>
    <t>Potential Revenue per Liter Bottle</t>
  </si>
  <si>
    <t>Potential Weekly Revenue</t>
  </si>
  <si>
    <t>Potential Liquor 
Cost Percentage:</t>
  </si>
  <si>
    <t>LIQUOR LOSS ANALYSIS</t>
  </si>
  <si>
    <t>Liquor Sales Potential Per Week:</t>
  </si>
  <si>
    <t>Liquor Sales Potential Per Month:</t>
  </si>
  <si>
    <t>Liquor Sales Potential Per Year:</t>
  </si>
  <si>
    <t>Liquor Sales LOST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</si>
</sst>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9" x14ac:knownFonts="1">
    <font>
      <sz val="10"/>
      <name val="Arial"/>
    </font>
    <font>
      <b/>
      <sz val="12"/>
      <name val="Arial"/>
      <family val="2"/>
    </font>
    <font>
      <b/>
      <sz val="10"/>
      <name val="Arial"/>
      <family val="2"/>
    </font>
    <font>
      <sz val="12"/>
      <name val="Arial"/>
      <family val="2"/>
    </font>
    <font>
      <b/>
      <sz val="14"/>
      <name val="Arial"/>
      <family val="2"/>
    </font>
    <font>
      <sz val="14"/>
      <name val="Arial"/>
      <family val="2"/>
    </font>
    <font>
      <b/>
      <sz val="16"/>
      <name val="Arial"/>
      <family val="2"/>
    </font>
    <font>
      <b/>
      <sz val="12"/>
      <color indexed="81"/>
      <name val="Tahoma"/>
      <family val="2"/>
    </font>
    <font>
      <sz val="8"/>
      <color indexed="81"/>
      <name val="Tahoma"/>
      <family val="2"/>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gray0625"/>
    </fill>
    <fill>
      <patternFill patternType="solid">
        <fgColor indexed="47"/>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146">
    <xf numFmtId="0" fontId="0" fillId="0" borderId="0" xfId="0"/>
    <xf numFmtId="0" fontId="1" fillId="2" borderId="1" xfId="0" applyFont="1" applyFill="1" applyBorder="1" applyAlignment="1" applyProtection="1">
      <alignment horizontal="center" vertical="center"/>
    </xf>
    <xf numFmtId="0" fontId="2" fillId="1" borderId="1" xfId="0" applyFont="1" applyFill="1" applyBorder="1" applyAlignment="1" applyProtection="1">
      <alignment horizontal="center" vertical="center"/>
    </xf>
    <xf numFmtId="0" fontId="2" fillId="1" borderId="2" xfId="0" applyFont="1" applyFill="1" applyBorder="1" applyAlignment="1" applyProtection="1">
      <alignment horizontal="center" vertical="center"/>
    </xf>
    <xf numFmtId="0" fontId="2" fillId="1" borderId="3" xfId="0" applyFont="1" applyFill="1" applyBorder="1" applyAlignment="1" applyProtection="1">
      <alignment horizontal="center" vertical="center"/>
    </xf>
    <xf numFmtId="0" fontId="0" fillId="1" borderId="5" xfId="0"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2" fillId="0" borderId="0" xfId="0" applyFont="1" applyProtection="1"/>
    <xf numFmtId="0" fontId="1" fillId="3" borderId="6" xfId="0" applyFont="1" applyFill="1" applyBorder="1" applyAlignment="1" applyProtection="1">
      <alignment horizontal="center" vertical="center"/>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0" fillId="1" borderId="9" xfId="0" applyFill="1" applyBorder="1" applyAlignment="1" applyProtection="1">
      <alignment horizontal="center" vertical="center" wrapText="1"/>
    </xf>
    <xf numFmtId="0" fontId="0" fillId="1" borderId="11" xfId="0" applyFill="1" applyBorder="1" applyAlignment="1" applyProtection="1">
      <alignment horizontal="center" vertical="center"/>
    </xf>
    <xf numFmtId="0" fontId="0" fillId="0" borderId="0" xfId="0" applyFill="1" applyBorder="1" applyProtection="1"/>
    <xf numFmtId="0" fontId="0" fillId="0" borderId="0" xfId="0" applyFill="1" applyProtection="1"/>
    <xf numFmtId="0" fontId="0" fillId="0" borderId="0" xfId="0" applyProtection="1"/>
    <xf numFmtId="0" fontId="3" fillId="4" borderId="12" xfId="0" applyFont="1" applyFill="1" applyBorder="1" applyAlignment="1" applyProtection="1">
      <alignment horizontal="center" vertical="center"/>
    </xf>
    <xf numFmtId="1" fontId="3" fillId="4" borderId="13" xfId="0" applyNumberFormat="1" applyFont="1" applyFill="1" applyBorder="1" applyAlignment="1" applyProtection="1">
      <alignment horizontal="center" vertical="center" wrapText="1"/>
    </xf>
    <xf numFmtId="164" fontId="3" fillId="4" borderId="14" xfId="0" applyNumberFormat="1" applyFont="1" applyFill="1" applyBorder="1" applyAlignment="1" applyProtection="1">
      <alignment horizontal="center" vertical="center" wrapText="1"/>
    </xf>
    <xf numFmtId="0" fontId="0" fillId="1" borderId="16" xfId="0" applyFill="1" applyBorder="1" applyAlignment="1" applyProtection="1">
      <alignment horizontal="center" vertical="center" wrapText="1"/>
    </xf>
    <xf numFmtId="0" fontId="0" fillId="1" borderId="17" xfId="0" applyFill="1" applyBorder="1" applyProtection="1"/>
    <xf numFmtId="0" fontId="0" fillId="1" borderId="17" xfId="0" applyFill="1" applyBorder="1" applyAlignment="1" applyProtection="1">
      <alignment horizontal="center" vertical="center"/>
    </xf>
    <xf numFmtId="1" fontId="3" fillId="4" borderId="13"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center" vertical="center"/>
    </xf>
    <xf numFmtId="0" fontId="0" fillId="1" borderId="9" xfId="0" applyFill="1" applyBorder="1" applyAlignment="1" applyProtection="1">
      <alignment horizontal="center" vertical="center"/>
    </xf>
    <xf numFmtId="0" fontId="3" fillId="4" borderId="20" xfId="0" applyFont="1" applyFill="1" applyBorder="1" applyAlignment="1" applyProtection="1">
      <alignment horizontal="center" vertical="center"/>
    </xf>
    <xf numFmtId="1" fontId="3" fillId="4" borderId="21" xfId="0" applyNumberFormat="1" applyFont="1" applyFill="1" applyBorder="1" applyAlignment="1" applyProtection="1">
      <alignment horizontal="center" vertical="center"/>
    </xf>
    <xf numFmtId="164" fontId="3" fillId="4" borderId="22" xfId="0" applyNumberFormat="1" applyFont="1" applyFill="1" applyBorder="1" applyAlignment="1" applyProtection="1">
      <alignment horizontal="center" vertical="center"/>
    </xf>
    <xf numFmtId="0" fontId="0" fillId="1" borderId="23" xfId="0" applyFill="1" applyBorder="1" applyAlignment="1" applyProtection="1">
      <alignment horizontal="center" vertical="center"/>
    </xf>
    <xf numFmtId="0" fontId="0" fillId="1" borderId="26" xfId="0"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0" fillId="0" borderId="17" xfId="0" applyFill="1" applyBorder="1" applyAlignment="1" applyProtection="1">
      <alignment horizontal="center" vertical="center"/>
    </xf>
    <xf numFmtId="0" fontId="0" fillId="0" borderId="17" xfId="0" applyFill="1" applyBorder="1" applyProtection="1"/>
    <xf numFmtId="0" fontId="1" fillId="2" borderId="18" xfId="0" applyFont="1" applyFill="1" applyBorder="1" applyAlignment="1" applyProtection="1">
      <alignment horizontal="center" vertical="center"/>
    </xf>
    <xf numFmtId="0" fontId="3" fillId="1" borderId="1" xfId="0" applyFont="1" applyFill="1" applyBorder="1" applyAlignment="1" applyProtection="1">
      <alignment horizontal="center" vertical="center"/>
    </xf>
    <xf numFmtId="0" fontId="3" fillId="1" borderId="2" xfId="0" applyFont="1" applyFill="1" applyBorder="1" applyAlignment="1" applyProtection="1">
      <alignment horizontal="center" vertical="center"/>
    </xf>
    <xf numFmtId="0" fontId="1" fillId="3" borderId="27" xfId="0" applyFont="1" applyFill="1" applyBorder="1" applyAlignment="1" applyProtection="1">
      <alignment horizontal="center" vertical="center" wrapText="1"/>
    </xf>
    <xf numFmtId="0" fontId="1" fillId="3" borderId="28" xfId="0" applyFont="1" applyFill="1" applyBorder="1" applyAlignment="1" applyProtection="1">
      <alignment horizontal="center" vertical="center" wrapText="1"/>
    </xf>
    <xf numFmtId="0" fontId="1" fillId="3" borderId="29" xfId="0" applyFont="1" applyFill="1" applyBorder="1" applyAlignment="1" applyProtection="1">
      <alignment horizontal="center" vertical="center" wrapText="1"/>
    </xf>
    <xf numFmtId="0" fontId="0" fillId="1" borderId="0" xfId="0"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0" xfId="0" applyAlignment="1" applyProtection="1">
      <alignment wrapText="1"/>
    </xf>
    <xf numFmtId="0" fontId="3" fillId="3" borderId="12" xfId="0" applyFont="1" applyFill="1" applyBorder="1" applyAlignment="1" applyProtection="1">
      <alignment horizontal="center" vertical="center"/>
    </xf>
    <xf numFmtId="164" fontId="3" fillId="4" borderId="13" xfId="0" applyNumberFormat="1" applyFont="1" applyFill="1" applyBorder="1" applyAlignment="1" applyProtection="1">
      <alignment horizontal="center" vertical="center"/>
    </xf>
    <xf numFmtId="2" fontId="3" fillId="3" borderId="31" xfId="0" applyNumberFormat="1" applyFon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0" fontId="0" fillId="0" borderId="13" xfId="0" applyFill="1" applyBorder="1" applyAlignment="1" applyProtection="1">
      <alignment horizontal="center" vertical="center"/>
    </xf>
    <xf numFmtId="0" fontId="0" fillId="0" borderId="0" xfId="0" applyAlignment="1" applyProtection="1">
      <alignment horizontal="center" vertical="center"/>
    </xf>
    <xf numFmtId="164" fontId="0" fillId="1" borderId="0" xfId="0" applyNumberFormat="1" applyFill="1" applyBorder="1" applyAlignment="1" applyProtection="1">
      <alignment horizontal="center" vertical="center"/>
    </xf>
    <xf numFmtId="164" fontId="0" fillId="1" borderId="17" xfId="0" applyNumberFormat="1" applyFill="1" applyBorder="1" applyAlignment="1" applyProtection="1">
      <alignment horizontal="center" vertical="center"/>
    </xf>
    <xf numFmtId="9" fontId="0" fillId="1" borderId="11" xfId="0" applyNumberFormat="1" applyFill="1" applyBorder="1" applyAlignment="1" applyProtection="1">
      <alignment horizontal="center" vertical="center"/>
    </xf>
    <xf numFmtId="0" fontId="0" fillId="0" borderId="0" xfId="0" applyFill="1" applyAlignment="1" applyProtection="1">
      <alignment horizontal="center" vertical="center"/>
    </xf>
    <xf numFmtId="0" fontId="3" fillId="3" borderId="20" xfId="0" applyFont="1" applyFill="1" applyBorder="1" applyAlignment="1" applyProtection="1">
      <alignment horizontal="center" vertical="center"/>
    </xf>
    <xf numFmtId="164" fontId="3" fillId="4" borderId="21" xfId="0" applyNumberFormat="1" applyFont="1" applyFill="1" applyBorder="1" applyAlignment="1" applyProtection="1">
      <alignment horizontal="center" vertical="center"/>
    </xf>
    <xf numFmtId="2" fontId="3" fillId="3" borderId="32" xfId="0" applyNumberFormat="1" applyFont="1" applyFill="1" applyBorder="1" applyAlignment="1" applyProtection="1">
      <alignment horizontal="center" vertical="center"/>
    </xf>
    <xf numFmtId="164" fontId="0" fillId="1" borderId="33" xfId="0" applyNumberFormat="1" applyFill="1" applyBorder="1" applyAlignment="1" applyProtection="1">
      <alignment horizontal="center" vertical="center"/>
    </xf>
    <xf numFmtId="164" fontId="0" fillId="1" borderId="34" xfId="0" applyNumberFormat="1" applyFill="1" applyBorder="1" applyAlignment="1" applyProtection="1">
      <alignment horizontal="center" vertical="center"/>
    </xf>
    <xf numFmtId="9" fontId="0" fillId="1" borderId="26" xfId="0" applyNumberForma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0" fillId="1" borderId="35" xfId="0" applyFill="1" applyBorder="1" applyProtection="1"/>
    <xf numFmtId="0" fontId="0" fillId="1" borderId="19" xfId="0" applyFill="1" applyBorder="1" applyProtection="1"/>
    <xf numFmtId="0" fontId="0" fillId="6" borderId="0" xfId="0" applyFill="1" applyAlignment="1" applyProtection="1">
      <alignment horizontal="center" vertical="center"/>
    </xf>
    <xf numFmtId="0" fontId="0" fillId="6" borderId="0" xfId="0" applyFill="1" applyProtection="1"/>
    <xf numFmtId="0" fontId="2" fillId="0" borderId="36" xfId="0" applyFont="1" applyFill="1" applyBorder="1" applyAlignment="1" applyProtection="1">
      <alignment horizontal="center" vertical="center"/>
    </xf>
    <xf numFmtId="0" fontId="0" fillId="0" borderId="30" xfId="0" applyFill="1" applyBorder="1" applyAlignment="1" applyProtection="1">
      <alignment horizontal="center" vertical="center"/>
    </xf>
    <xf numFmtId="0" fontId="0" fillId="0" borderId="37" xfId="0" applyFill="1" applyBorder="1" applyProtection="1"/>
    <xf numFmtId="0" fontId="2" fillId="0" borderId="27"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0" xfId="0" applyFont="1" applyAlignment="1" applyProtection="1">
      <alignment horizontal="center" vertical="center"/>
    </xf>
    <xf numFmtId="0" fontId="0" fillId="0" borderId="12" xfId="0" applyBorder="1" applyAlignment="1" applyProtection="1">
      <alignment horizontal="center" vertical="center"/>
    </xf>
    <xf numFmtId="164" fontId="0" fillId="0" borderId="31" xfId="0" applyNumberFormat="1" applyFill="1" applyBorder="1" applyAlignment="1" applyProtection="1">
      <alignment horizontal="center" vertical="center" wrapText="1"/>
    </xf>
    <xf numFmtId="164" fontId="0" fillId="0" borderId="12" xfId="0" applyNumberFormat="1" applyBorder="1" applyAlignment="1" applyProtection="1">
      <alignment horizontal="center" vertical="center"/>
    </xf>
    <xf numFmtId="164" fontId="0" fillId="0" borderId="13" xfId="0" applyNumberFormat="1" applyBorder="1" applyAlignment="1" applyProtection="1">
      <alignment horizontal="center" vertical="center"/>
    </xf>
    <xf numFmtId="0" fontId="0" fillId="0" borderId="13" xfId="0" applyNumberFormat="1" applyBorder="1" applyAlignment="1" applyProtection="1">
      <alignment horizontal="center" vertical="center"/>
    </xf>
    <xf numFmtId="10" fontId="0" fillId="0" borderId="31" xfId="0" applyNumberFormat="1" applyBorder="1" applyAlignment="1" applyProtection="1">
      <alignment horizontal="center" vertical="center" wrapText="1"/>
    </xf>
    <xf numFmtId="164" fontId="0" fillId="0" borderId="13" xfId="0" applyNumberFormat="1" applyFill="1" applyBorder="1" applyAlignment="1" applyProtection="1">
      <alignment horizontal="center" vertical="center" wrapText="1"/>
    </xf>
    <xf numFmtId="164" fontId="0" fillId="0" borderId="13" xfId="0" applyNumberFormat="1" applyBorder="1" applyAlignment="1" applyProtection="1">
      <alignment horizontal="center" vertical="center" wrapText="1"/>
    </xf>
    <xf numFmtId="0" fontId="0" fillId="0" borderId="0" xfId="0" applyAlignment="1" applyProtection="1">
      <alignment vertical="center"/>
    </xf>
    <xf numFmtId="164" fontId="0" fillId="0" borderId="0" xfId="0" applyNumberFormat="1" applyAlignment="1" applyProtection="1">
      <alignment horizontal="center" vertical="center"/>
    </xf>
    <xf numFmtId="0" fontId="0" fillId="1" borderId="1" xfId="0" applyFill="1" applyBorder="1" applyAlignment="1" applyProtection="1">
      <alignment vertical="center"/>
    </xf>
    <xf numFmtId="0" fontId="0" fillId="1" borderId="2" xfId="0" applyFill="1" applyBorder="1" applyAlignment="1" applyProtection="1">
      <alignment horizontal="center" vertical="center"/>
    </xf>
    <xf numFmtId="165" fontId="6" fillId="7" borderId="38" xfId="0" applyNumberFormat="1" applyFont="1" applyFill="1" applyBorder="1" applyAlignment="1" applyProtection="1">
      <alignment horizontal="center" vertical="center"/>
    </xf>
    <xf numFmtId="0" fontId="0" fillId="1" borderId="4" xfId="0" applyFill="1" applyBorder="1" applyProtection="1"/>
    <xf numFmtId="0" fontId="0" fillId="1" borderId="10" xfId="0" applyFill="1" applyBorder="1" applyAlignment="1" applyProtection="1">
      <alignment horizontal="center" vertical="center"/>
    </xf>
    <xf numFmtId="0" fontId="0" fillId="1" borderId="3" xfId="0" applyFill="1" applyBorder="1" applyAlignment="1" applyProtection="1">
      <alignment horizontal="center" vertical="center"/>
    </xf>
    <xf numFmtId="0" fontId="0" fillId="1" borderId="34" xfId="0" applyFill="1" applyBorder="1" applyAlignment="1" applyProtection="1">
      <alignment horizontal="center" vertical="center"/>
    </xf>
    <xf numFmtId="0" fontId="3" fillId="4" borderId="12" xfId="0" applyFont="1" applyFill="1" applyBorder="1" applyAlignment="1" applyProtection="1">
      <alignment horizontal="center" vertical="center"/>
      <protection locked="0"/>
    </xf>
    <xf numFmtId="1" fontId="3" fillId="4" borderId="13" xfId="0" applyNumberFormat="1" applyFont="1" applyFill="1" applyBorder="1" applyAlignment="1" applyProtection="1">
      <alignment horizontal="center" vertical="center" wrapText="1"/>
      <protection locked="0"/>
    </xf>
    <xf numFmtId="164" fontId="3" fillId="4" borderId="14" xfId="0" applyNumberFormat="1" applyFont="1" applyFill="1" applyBorder="1" applyAlignment="1" applyProtection="1">
      <alignment horizontal="center" vertical="center" wrapText="1"/>
      <protection locked="0"/>
    </xf>
    <xf numFmtId="1" fontId="3" fillId="4" borderId="13" xfId="0" applyNumberFormat="1" applyFont="1" applyFill="1" applyBorder="1" applyAlignment="1" applyProtection="1">
      <alignment horizontal="center" vertical="center"/>
      <protection locked="0"/>
    </xf>
    <xf numFmtId="164" fontId="3" fillId="4" borderId="14" xfId="0" applyNumberFormat="1"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1" fontId="3" fillId="4" borderId="21" xfId="0" applyNumberFormat="1" applyFont="1" applyFill="1" applyBorder="1" applyAlignment="1" applyProtection="1">
      <alignment horizontal="center" vertical="center"/>
      <protection locked="0"/>
    </xf>
    <xf numFmtId="164" fontId="3" fillId="4" borderId="22" xfId="0" applyNumberFormat="1" applyFont="1" applyFill="1" applyBorder="1" applyAlignment="1" applyProtection="1">
      <alignment horizontal="center" vertical="center"/>
      <protection locked="0"/>
    </xf>
    <xf numFmtId="164" fontId="3" fillId="4" borderId="13" xfId="0" applyNumberFormat="1" applyFont="1" applyFill="1" applyBorder="1" applyAlignment="1" applyProtection="1">
      <alignment horizontal="center" vertical="center"/>
      <protection locked="0"/>
    </xf>
    <xf numFmtId="164" fontId="3" fillId="4" borderId="21" xfId="0" applyNumberFormat="1"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164" fontId="3" fillId="7" borderId="14" xfId="0" applyNumberFormat="1" applyFont="1" applyFill="1" applyBorder="1" applyAlignment="1" applyProtection="1">
      <alignment horizontal="center" vertical="center"/>
    </xf>
    <xf numFmtId="164" fontId="0" fillId="7" borderId="42" xfId="0" applyNumberFormat="1" applyFill="1" applyBorder="1" applyAlignment="1" applyProtection="1">
      <alignment horizontal="center" vertical="center"/>
    </xf>
    <xf numFmtId="0" fontId="1" fillId="3" borderId="36" xfId="0" applyFont="1" applyFill="1" applyBorder="1" applyAlignment="1" applyProtection="1">
      <alignment horizontal="center" vertical="center"/>
    </xf>
    <xf numFmtId="0" fontId="2" fillId="3" borderId="30" xfId="0" applyFont="1" applyFill="1" applyBorder="1" applyAlignment="1" applyProtection="1">
      <alignment horizontal="center" vertical="center"/>
    </xf>
    <xf numFmtId="164" fontId="3" fillId="7" borderId="43" xfId="0" applyNumberFormat="1" applyFont="1" applyFill="1" applyBorder="1" applyAlignment="1" applyProtection="1">
      <alignment horizontal="center" vertical="center"/>
    </xf>
    <xf numFmtId="164" fontId="0" fillId="7" borderId="44" xfId="0" applyNumberFormat="1" applyFill="1" applyBorder="1" applyAlignment="1" applyProtection="1">
      <alignment horizontal="center" vertical="center"/>
    </xf>
    <xf numFmtId="0" fontId="4" fillId="3" borderId="39" xfId="0" applyFont="1" applyFill="1" applyBorder="1" applyAlignment="1" applyProtection="1">
      <alignment horizontal="center" vertical="center"/>
    </xf>
    <xf numFmtId="0" fontId="5" fillId="3" borderId="40" xfId="0" applyFont="1" applyFill="1" applyBorder="1" applyAlignment="1" applyProtection="1">
      <alignment horizontal="center" vertical="center"/>
    </xf>
    <xf numFmtId="164" fontId="6" fillId="7" borderId="45" xfId="0" applyNumberFormat="1" applyFont="1" applyFill="1" applyBorder="1" applyAlignment="1" applyProtection="1">
      <alignment horizontal="center" vertical="center"/>
    </xf>
    <xf numFmtId="164" fontId="6" fillId="7" borderId="4" xfId="0" applyNumberFormat="1"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0" fillId="3" borderId="3" xfId="0" applyFill="1" applyBorder="1" applyAlignment="1" applyProtection="1">
      <alignment horizontal="center" vertical="center"/>
    </xf>
    <xf numFmtId="2" fontId="3" fillId="4" borderId="24" xfId="0" applyNumberFormat="1" applyFont="1" applyFill="1" applyBorder="1" applyAlignment="1" applyProtection="1">
      <alignment horizontal="center" vertical="center"/>
    </xf>
    <xf numFmtId="2" fontId="0" fillId="0" borderId="25" xfId="0" applyNumberFormat="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xf>
    <xf numFmtId="0" fontId="1" fillId="2" borderId="39" xfId="0" applyFont="1" applyFill="1" applyBorder="1" applyAlignment="1" applyProtection="1">
      <alignment horizontal="center" vertical="center" wrapText="1"/>
    </xf>
    <xf numFmtId="0" fontId="0" fillId="2" borderId="40" xfId="0" applyFill="1" applyBorder="1" applyAlignment="1" applyProtection="1">
      <alignment horizontal="center" vertical="center"/>
    </xf>
    <xf numFmtId="0" fontId="0" fillId="2" borderId="38" xfId="0"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164" fontId="3" fillId="7" borderId="41" xfId="0" applyNumberFormat="1" applyFont="1" applyFill="1" applyBorder="1" applyAlignment="1" applyProtection="1">
      <alignment horizontal="center" vertical="center"/>
    </xf>
    <xf numFmtId="164" fontId="0" fillId="7" borderId="19" xfId="0" applyNumberForma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1" fillId="5"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2" fillId="3" borderId="10"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9" fontId="3" fillId="4" borderId="15" xfId="0" applyNumberFormat="1" applyFont="1" applyFill="1" applyBorder="1" applyAlignment="1" applyProtection="1">
      <alignment horizontal="center" vertical="center"/>
    </xf>
    <xf numFmtId="9" fontId="0" fillId="0" borderId="15" xfId="0" applyNumberFormat="1" applyBorder="1" applyAlignment="1" applyProtection="1">
      <alignment horizontal="center" vertical="center"/>
    </xf>
    <xf numFmtId="0" fontId="1" fillId="3" borderId="18" xfId="0" applyFont="1" applyFill="1" applyBorder="1" applyAlignment="1" applyProtection="1">
      <alignment horizontal="center" vertical="center" wrapText="1"/>
    </xf>
    <xf numFmtId="0" fontId="0" fillId="0" borderId="19" xfId="0" applyBorder="1" applyAlignment="1" applyProtection="1">
      <alignment horizontal="center" vertical="center"/>
    </xf>
    <xf numFmtId="164" fontId="3" fillId="4" borderId="24" xfId="0" applyNumberFormat="1" applyFont="1" applyFill="1" applyBorder="1" applyAlignment="1" applyProtection="1">
      <alignment horizontal="center" vertical="center"/>
    </xf>
    <xf numFmtId="164" fontId="3" fillId="4" borderId="25" xfId="0" applyNumberFormat="1" applyFont="1" applyFill="1" applyBorder="1" applyAlignment="1" applyProtection="1">
      <alignment horizontal="center" vertical="center"/>
    </xf>
    <xf numFmtId="2" fontId="3" fillId="4" borderId="24" xfId="0" applyNumberFormat="1" applyFont="1" applyFill="1" applyBorder="1" applyAlignment="1" applyProtection="1">
      <alignment horizontal="center" vertical="center"/>
      <protection locked="0"/>
    </xf>
    <xf numFmtId="2" fontId="0" fillId="0" borderId="25" xfId="0" applyNumberFormat="1" applyBorder="1" applyAlignment="1" applyProtection="1">
      <alignment horizontal="center" vertical="center"/>
      <protection locked="0"/>
    </xf>
    <xf numFmtId="9" fontId="3" fillId="4" borderId="15" xfId="0" applyNumberFormat="1" applyFont="1" applyFill="1" applyBorder="1" applyAlignment="1" applyProtection="1">
      <alignment horizontal="center" vertical="center"/>
      <protection locked="0"/>
    </xf>
    <xf numFmtId="9" fontId="0" fillId="0" borderId="15" xfId="0" applyNumberFormat="1" applyBorder="1" applyAlignment="1" applyProtection="1">
      <alignment horizontal="center" vertical="center"/>
      <protection locked="0"/>
    </xf>
    <xf numFmtId="164" fontId="3" fillId="4" borderId="24" xfId="0" applyNumberFormat="1" applyFont="1" applyFill="1" applyBorder="1" applyAlignment="1" applyProtection="1">
      <alignment horizontal="center" vertical="center"/>
      <protection locked="0"/>
    </xf>
    <xf numFmtId="164" fontId="3" fillId="4" borderId="25"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pageSetUpPr fitToPage="1"/>
  </sheetPr>
  <dimension ref="A1:L66"/>
  <sheetViews>
    <sheetView tabSelected="1" zoomScale="70" workbookViewId="0">
      <selection activeCell="B77" sqref="B77"/>
    </sheetView>
  </sheetViews>
  <sheetFormatPr defaultRowHeight="12.75" x14ac:dyDescent="0.2"/>
  <cols>
    <col min="1" max="1" width="28.140625" style="16" customWidth="1"/>
    <col min="2" max="3" width="15.7109375" style="16" customWidth="1"/>
    <col min="4" max="4" width="16.7109375" style="16" customWidth="1"/>
    <col min="5" max="5" width="17" style="16" customWidth="1"/>
    <col min="6" max="7" width="15.7109375" style="16" customWidth="1"/>
    <col min="8" max="8" width="10.7109375" style="15" hidden="1" customWidth="1"/>
    <col min="9" max="9" width="13.7109375" style="15" hidden="1" customWidth="1"/>
    <col min="10" max="10" width="11.5703125" style="16" hidden="1" customWidth="1"/>
    <col min="11" max="11" width="9.140625" style="16"/>
    <col min="12" max="12" width="10.7109375" style="16" customWidth="1"/>
    <col min="13" max="13" width="11.5703125" style="16" bestFit="1" customWidth="1"/>
    <col min="14" max="16384" width="9.140625" style="16"/>
  </cols>
  <sheetData>
    <row r="1" spans="1:12" s="8" customFormat="1" ht="50.1" customHeight="1" thickBot="1" x14ac:dyDescent="0.25">
      <c r="A1" s="102" t="s">
        <v>0</v>
      </c>
      <c r="B1" s="2"/>
      <c r="C1" s="3"/>
      <c r="D1" s="4"/>
      <c r="E1" s="130" t="s">
        <v>1</v>
      </c>
      <c r="F1" s="131"/>
      <c r="G1" s="5"/>
      <c r="H1" s="6"/>
      <c r="I1" s="7"/>
    </row>
    <row r="2" spans="1:12" ht="50.1" customHeight="1" x14ac:dyDescent="0.2">
      <c r="A2" s="101" t="s">
        <v>2</v>
      </c>
      <c r="B2" s="10" t="s">
        <v>3</v>
      </c>
      <c r="C2" s="11" t="s">
        <v>4</v>
      </c>
      <c r="D2" s="12"/>
      <c r="E2" s="132" t="s">
        <v>5</v>
      </c>
      <c r="F2" s="133"/>
      <c r="G2" s="13"/>
      <c r="H2" s="14"/>
    </row>
    <row r="3" spans="1:12" ht="35.1" customHeight="1" thickBot="1" x14ac:dyDescent="0.25">
      <c r="A3" s="17" t="s">
        <v>6</v>
      </c>
      <c r="B3" s="18">
        <v>18</v>
      </c>
      <c r="C3" s="19">
        <v>7</v>
      </c>
      <c r="D3" s="12"/>
      <c r="E3" s="134">
        <v>0.2</v>
      </c>
      <c r="F3" s="135"/>
      <c r="G3" s="13"/>
      <c r="H3" s="14"/>
    </row>
    <row r="4" spans="1:12" ht="35.1" customHeight="1" thickBot="1" x14ac:dyDescent="0.25">
      <c r="A4" s="17" t="s">
        <v>7</v>
      </c>
      <c r="B4" s="18">
        <v>7</v>
      </c>
      <c r="C4" s="19">
        <v>12</v>
      </c>
      <c r="D4" s="20"/>
      <c r="E4" s="21"/>
      <c r="F4" s="22"/>
      <c r="G4" s="13"/>
      <c r="H4" s="14"/>
    </row>
    <row r="5" spans="1:12" ht="35.1" customHeight="1" x14ac:dyDescent="0.2">
      <c r="A5" s="17" t="s">
        <v>8</v>
      </c>
      <c r="B5" s="23">
        <v>4</v>
      </c>
      <c r="C5" s="24">
        <v>22</v>
      </c>
      <c r="D5" s="25"/>
      <c r="E5" s="136" t="s">
        <v>9</v>
      </c>
      <c r="F5" s="137"/>
      <c r="G5" s="13"/>
      <c r="H5" s="14"/>
    </row>
    <row r="6" spans="1:12" ht="35.1" customHeight="1" thickBot="1" x14ac:dyDescent="0.25">
      <c r="A6" s="26" t="s">
        <v>10</v>
      </c>
      <c r="B6" s="27">
        <v>2</v>
      </c>
      <c r="C6" s="28">
        <v>30</v>
      </c>
      <c r="D6" s="29"/>
      <c r="E6" s="138">
        <v>104500</v>
      </c>
      <c r="F6" s="139"/>
      <c r="G6" s="30"/>
      <c r="H6" s="14"/>
    </row>
    <row r="7" spans="1:12" s="14" customFormat="1" ht="35.1" customHeight="1" thickBot="1" x14ac:dyDescent="0.25">
      <c r="A7" s="31"/>
      <c r="B7" s="32"/>
      <c r="C7" s="32"/>
      <c r="D7" s="32"/>
      <c r="E7" s="32"/>
      <c r="F7" s="33"/>
      <c r="G7" s="33"/>
    </row>
    <row r="8" spans="1:12" ht="50.1" customHeight="1" thickBot="1" x14ac:dyDescent="0.25">
      <c r="A8" s="34" t="s">
        <v>11</v>
      </c>
      <c r="B8" s="35"/>
      <c r="C8" s="36"/>
      <c r="D8" s="36"/>
      <c r="E8" s="22"/>
      <c r="F8" s="128" t="s">
        <v>12</v>
      </c>
      <c r="G8" s="129"/>
      <c r="H8" s="14"/>
    </row>
    <row r="9" spans="1:12" s="43" customFormat="1" ht="50.1" customHeight="1" x14ac:dyDescent="0.2">
      <c r="A9" s="37" t="s">
        <v>2</v>
      </c>
      <c r="B9" s="38" t="s">
        <v>13</v>
      </c>
      <c r="C9" s="38" t="s">
        <v>14</v>
      </c>
      <c r="D9" s="39" t="s">
        <v>15</v>
      </c>
      <c r="E9" s="40"/>
      <c r="F9" s="115" t="s">
        <v>16</v>
      </c>
      <c r="G9" s="116"/>
      <c r="H9" s="41"/>
      <c r="I9" s="42" t="s">
        <v>17</v>
      </c>
    </row>
    <row r="10" spans="1:12" ht="35.1" customHeight="1" thickBot="1" x14ac:dyDescent="0.25">
      <c r="A10" s="44" t="str">
        <f>A3</f>
        <v>Well</v>
      </c>
      <c r="B10" s="45">
        <v>2</v>
      </c>
      <c r="C10" s="45">
        <v>3</v>
      </c>
      <c r="D10" s="46">
        <f>B3/(B3+B4+B5+B6)</f>
        <v>0.58064516129032262</v>
      </c>
      <c r="E10" s="40"/>
      <c r="F10" s="117">
        <v>1.25</v>
      </c>
      <c r="G10" s="118"/>
      <c r="H10" s="47"/>
      <c r="I10" s="48">
        <f>IF(F10=0.75,45,IF(F10=0.875,38,IF(F10=1,33,IF(F10=1.125,30,IF(F10=1.25,27,IF(F10=1.5,22))))))</f>
        <v>27</v>
      </c>
      <c r="J10" s="49"/>
      <c r="K10" s="49"/>
      <c r="L10" s="49"/>
    </row>
    <row r="11" spans="1:12" ht="35.1" customHeight="1" x14ac:dyDescent="0.2">
      <c r="A11" s="44" t="str">
        <f>A4</f>
        <v>Call</v>
      </c>
      <c r="B11" s="45">
        <v>3</v>
      </c>
      <c r="C11" s="45">
        <v>4</v>
      </c>
      <c r="D11" s="46">
        <f>B4/(B3+B4+B5+B6)</f>
        <v>0.22580645161290322</v>
      </c>
      <c r="E11" s="50"/>
      <c r="F11" s="51"/>
      <c r="G11" s="52"/>
      <c r="H11" s="47"/>
      <c r="I11" s="53"/>
      <c r="J11" s="49"/>
      <c r="K11" s="49"/>
      <c r="L11" s="49"/>
    </row>
    <row r="12" spans="1:12" ht="35.1" customHeight="1" x14ac:dyDescent="0.2">
      <c r="A12" s="44" t="str">
        <f>A5</f>
        <v>Premium</v>
      </c>
      <c r="B12" s="45">
        <v>4</v>
      </c>
      <c r="C12" s="45">
        <v>5</v>
      </c>
      <c r="D12" s="46">
        <f>B5/(B3+B4+B5+B6)</f>
        <v>0.12903225806451613</v>
      </c>
      <c r="E12" s="50"/>
      <c r="F12" s="50"/>
      <c r="G12" s="52"/>
      <c r="H12" s="47"/>
      <c r="I12" s="53"/>
      <c r="J12" s="49"/>
      <c r="K12" s="49"/>
      <c r="L12" s="49"/>
    </row>
    <row r="13" spans="1:12" ht="35.1" customHeight="1" thickBot="1" x14ac:dyDescent="0.25">
      <c r="A13" s="54" t="str">
        <f>A6</f>
        <v>Top Shelf</v>
      </c>
      <c r="B13" s="55">
        <v>5</v>
      </c>
      <c r="C13" s="55">
        <v>6</v>
      </c>
      <c r="D13" s="56">
        <f>B6/(B3+B4+B5+B6)</f>
        <v>6.4516129032258063E-2</v>
      </c>
      <c r="E13" s="57"/>
      <c r="F13" s="58"/>
      <c r="G13" s="59"/>
      <c r="H13" s="47"/>
      <c r="I13" s="53"/>
      <c r="J13" s="49"/>
      <c r="K13" s="49"/>
      <c r="L13" s="49"/>
    </row>
    <row r="14" spans="1:12" s="64" customFormat="1" ht="45.2" hidden="1" customHeight="1" x14ac:dyDescent="0.2">
      <c r="A14" s="60" t="s">
        <v>18</v>
      </c>
      <c r="B14" s="61"/>
      <c r="C14" s="61"/>
      <c r="D14" s="61"/>
      <c r="E14" s="61"/>
      <c r="F14" s="61"/>
      <c r="G14" s="62"/>
      <c r="H14" s="14"/>
      <c r="I14" s="63"/>
      <c r="J14" s="63"/>
      <c r="K14" s="63"/>
      <c r="L14" s="63"/>
    </row>
    <row r="15" spans="1:12" s="15" customFormat="1" ht="2.1" hidden="1" customHeight="1" x14ac:dyDescent="0.2">
      <c r="A15" s="65"/>
      <c r="B15" s="66"/>
      <c r="C15" s="66"/>
      <c r="D15" s="66"/>
      <c r="E15" s="66"/>
      <c r="F15" s="66"/>
      <c r="G15" s="67"/>
      <c r="H15" s="14"/>
      <c r="I15" s="53"/>
      <c r="J15" s="53"/>
      <c r="K15" s="53"/>
      <c r="L15" s="53"/>
    </row>
    <row r="16" spans="1:12" s="8" customFormat="1" ht="54" hidden="1" customHeight="1" x14ac:dyDescent="0.2">
      <c r="A16" s="68" t="s">
        <v>2</v>
      </c>
      <c r="B16" s="69" t="s">
        <v>19</v>
      </c>
      <c r="C16" s="68" t="s">
        <v>20</v>
      </c>
      <c r="D16" s="70" t="s">
        <v>21</v>
      </c>
      <c r="E16" s="70" t="s">
        <v>22</v>
      </c>
      <c r="F16" s="70" t="s">
        <v>23</v>
      </c>
      <c r="G16" s="69" t="s">
        <v>24</v>
      </c>
      <c r="H16" s="6"/>
      <c r="I16" s="71" t="s">
        <v>25</v>
      </c>
      <c r="J16" s="72" t="s">
        <v>26</v>
      </c>
      <c r="K16" s="73"/>
      <c r="L16" s="73"/>
    </row>
    <row r="17" spans="1:12" ht="35.1" hidden="1" customHeight="1" x14ac:dyDescent="0.2">
      <c r="A17" s="74" t="str">
        <f>A10</f>
        <v>Well</v>
      </c>
      <c r="B17" s="75">
        <f>C3</f>
        <v>7</v>
      </c>
      <c r="C17" s="76">
        <f>B17/33</f>
        <v>0.21212121212121213</v>
      </c>
      <c r="D17" s="77">
        <f>C17*F10</f>
        <v>0.26515151515151514</v>
      </c>
      <c r="E17" s="77">
        <f>(B10*E3)+(C10*(1-E3))</f>
        <v>2.8000000000000003</v>
      </c>
      <c r="F17" s="78">
        <f>D17/E17</f>
        <v>9.4696969696969682E-2</v>
      </c>
      <c r="G17" s="79">
        <f>F17*D10</f>
        <v>5.4985337243401752E-2</v>
      </c>
      <c r="H17" s="14"/>
      <c r="I17" s="80">
        <f>E17*I10</f>
        <v>75.600000000000009</v>
      </c>
      <c r="J17" s="81">
        <f>B3*I17</f>
        <v>1360.8000000000002</v>
      </c>
      <c r="K17" s="49"/>
      <c r="L17" s="49"/>
    </row>
    <row r="18" spans="1:12" ht="35.1" hidden="1" customHeight="1" x14ac:dyDescent="0.2">
      <c r="A18" s="74" t="str">
        <f>A11</f>
        <v>Call</v>
      </c>
      <c r="B18" s="75">
        <f>C4</f>
        <v>12</v>
      </c>
      <c r="C18" s="76">
        <f>B18/33</f>
        <v>0.36363636363636365</v>
      </c>
      <c r="D18" s="77">
        <f>C18*F10</f>
        <v>0.45454545454545459</v>
      </c>
      <c r="E18" s="77">
        <f>(B11*E3)+(C11*(1-E3))</f>
        <v>3.8000000000000003</v>
      </c>
      <c r="F18" s="78">
        <f>D18/E18</f>
        <v>0.11961722488038277</v>
      </c>
      <c r="G18" s="79">
        <f>F18*D11</f>
        <v>2.7010341102021915E-2</v>
      </c>
      <c r="H18" s="14"/>
      <c r="I18" s="80">
        <f>E18*I10</f>
        <v>102.60000000000001</v>
      </c>
      <c r="J18" s="81">
        <f>B4*I18</f>
        <v>718.2</v>
      </c>
      <c r="K18" s="49"/>
      <c r="L18" s="49"/>
    </row>
    <row r="19" spans="1:12" ht="35.1" hidden="1" customHeight="1" x14ac:dyDescent="0.2">
      <c r="A19" s="74" t="str">
        <f>A12</f>
        <v>Premium</v>
      </c>
      <c r="B19" s="75">
        <f>C5</f>
        <v>22</v>
      </c>
      <c r="C19" s="76">
        <f>B19/33</f>
        <v>0.66666666666666663</v>
      </c>
      <c r="D19" s="77">
        <f>C19*F10</f>
        <v>0.83333333333333326</v>
      </c>
      <c r="E19" s="77">
        <f>(B12*E3)+(C12*(1-E3))</f>
        <v>4.8</v>
      </c>
      <c r="F19" s="78">
        <f>D19/E19</f>
        <v>0.1736111111111111</v>
      </c>
      <c r="G19" s="79">
        <f>F19*D12</f>
        <v>2.2401433691756272E-2</v>
      </c>
      <c r="H19" s="14"/>
      <c r="I19" s="80">
        <f>E19*I10</f>
        <v>129.6</v>
      </c>
      <c r="J19" s="81">
        <f>B5*I19</f>
        <v>518.4</v>
      </c>
      <c r="K19" s="49"/>
      <c r="L19" s="49"/>
    </row>
    <row r="20" spans="1:12" ht="35.1" hidden="1" customHeight="1" x14ac:dyDescent="0.2">
      <c r="A20" s="74" t="str">
        <f>A13</f>
        <v>Top Shelf</v>
      </c>
      <c r="B20" s="75">
        <f>C6</f>
        <v>30</v>
      </c>
      <c r="C20" s="76">
        <f>B20/33</f>
        <v>0.90909090909090906</v>
      </c>
      <c r="D20" s="77">
        <f>C20*F10</f>
        <v>1.1363636363636362</v>
      </c>
      <c r="E20" s="77">
        <f>(B13*E3)+(C13*(1-E3))</f>
        <v>5.8000000000000007</v>
      </c>
      <c r="F20" s="78">
        <f>D20/E20</f>
        <v>0.1959247648902821</v>
      </c>
      <c r="G20" s="79">
        <f>F20*D13</f>
        <v>1.2640307412276263E-2</v>
      </c>
      <c r="I20" s="80">
        <f>E20*I10</f>
        <v>156.60000000000002</v>
      </c>
      <c r="J20" s="81">
        <f>B6*I20</f>
        <v>313.20000000000005</v>
      </c>
      <c r="K20" s="49"/>
      <c r="L20" s="49"/>
    </row>
    <row r="21" spans="1:12" ht="42.75" customHeight="1" thickBot="1" x14ac:dyDescent="0.25">
      <c r="A21" s="82"/>
      <c r="B21" s="49"/>
      <c r="C21" s="49"/>
      <c r="D21" s="49"/>
      <c r="E21" s="49"/>
      <c r="F21" s="49"/>
      <c r="I21" s="53"/>
      <c r="J21" s="83">
        <f>SUM(J17:J20)</f>
        <v>2910.6000000000004</v>
      </c>
      <c r="K21" s="49"/>
      <c r="L21" s="49"/>
    </row>
    <row r="22" spans="1:12" ht="60" customHeight="1" thickBot="1" x14ac:dyDescent="0.25">
      <c r="A22" s="84"/>
      <c r="B22" s="85"/>
      <c r="C22" s="119" t="s">
        <v>27</v>
      </c>
      <c r="D22" s="120"/>
      <c r="E22" s="86">
        <f>SUM(G17:G20)</f>
        <v>0.1170374194494562</v>
      </c>
      <c r="F22" s="85"/>
      <c r="G22" s="87"/>
      <c r="I22" s="53"/>
      <c r="J22" s="49"/>
      <c r="K22" s="49"/>
      <c r="L22" s="49"/>
    </row>
    <row r="23" spans="1:12" ht="35.1" customHeight="1" x14ac:dyDescent="0.2">
      <c r="A23" s="82"/>
      <c r="B23" s="49"/>
      <c r="C23" s="49"/>
      <c r="D23" s="49"/>
      <c r="E23" s="49"/>
      <c r="F23" s="49"/>
    </row>
    <row r="24" spans="1:12" ht="50.1" hidden="1" customHeight="1" x14ac:dyDescent="0.2">
      <c r="A24" s="121" t="s">
        <v>28</v>
      </c>
      <c r="B24" s="122"/>
      <c r="C24" s="123"/>
      <c r="D24" s="88"/>
      <c r="E24" s="22"/>
      <c r="F24" s="22"/>
      <c r="G24" s="89"/>
    </row>
    <row r="25" spans="1:12" ht="35.1" hidden="1" customHeight="1" x14ac:dyDescent="0.2">
      <c r="A25" s="124" t="s">
        <v>29</v>
      </c>
      <c r="B25" s="125"/>
      <c r="C25" s="125"/>
      <c r="D25" s="126">
        <f>$J$21</f>
        <v>2910.6000000000004</v>
      </c>
      <c r="E25" s="127"/>
      <c r="F25" s="40"/>
      <c r="G25" s="13"/>
    </row>
    <row r="26" spans="1:12" ht="35.1" hidden="1" customHeight="1" x14ac:dyDescent="0.2">
      <c r="A26" s="103" t="s">
        <v>30</v>
      </c>
      <c r="B26" s="104"/>
      <c r="C26" s="104"/>
      <c r="D26" s="105">
        <f>D25*4.3</f>
        <v>12515.580000000002</v>
      </c>
      <c r="E26" s="106"/>
      <c r="F26" s="40"/>
      <c r="G26" s="13"/>
    </row>
    <row r="27" spans="1:12" ht="35.1" hidden="1" customHeight="1" x14ac:dyDescent="0.2">
      <c r="A27" s="107" t="s">
        <v>31</v>
      </c>
      <c r="B27" s="108"/>
      <c r="C27" s="108"/>
      <c r="D27" s="109">
        <f>D25*52</f>
        <v>151351.20000000001</v>
      </c>
      <c r="E27" s="110"/>
      <c r="F27" s="40"/>
      <c r="G27" s="13"/>
    </row>
    <row r="28" spans="1:12" ht="60" hidden="1" customHeight="1" x14ac:dyDescent="0.2">
      <c r="A28" s="111" t="s">
        <v>32</v>
      </c>
      <c r="B28" s="112"/>
      <c r="C28" s="112"/>
      <c r="D28" s="113">
        <f>E6-D27</f>
        <v>-46851.200000000012</v>
      </c>
      <c r="E28" s="114"/>
      <c r="F28" s="90"/>
      <c r="G28" s="30"/>
    </row>
    <row r="29" spans="1:12" x14ac:dyDescent="0.2">
      <c r="A29" s="82"/>
      <c r="B29" s="49"/>
      <c r="C29" s="49"/>
      <c r="D29" s="49"/>
      <c r="E29" s="49"/>
      <c r="F29" s="49"/>
    </row>
    <row r="30" spans="1:12" x14ac:dyDescent="0.2">
      <c r="A30" s="82"/>
      <c r="B30" s="49"/>
      <c r="C30" s="49"/>
      <c r="D30" s="49"/>
      <c r="E30" s="49"/>
      <c r="F30" s="49"/>
    </row>
    <row r="31" spans="1:12" x14ac:dyDescent="0.2">
      <c r="A31" s="82"/>
      <c r="B31" s="49"/>
      <c r="C31" s="49"/>
      <c r="D31" s="49"/>
      <c r="E31" s="49"/>
      <c r="F31" s="49"/>
    </row>
    <row r="32" spans="1:12" x14ac:dyDescent="0.2">
      <c r="A32" s="82"/>
      <c r="B32" s="49"/>
      <c r="C32" s="49"/>
      <c r="D32" s="49"/>
      <c r="E32" s="49"/>
      <c r="F32" s="49"/>
    </row>
    <row r="33" spans="1:6" x14ac:dyDescent="0.2">
      <c r="A33" s="82"/>
      <c r="B33" s="49"/>
      <c r="C33" s="49"/>
      <c r="D33" s="49"/>
      <c r="E33" s="49"/>
      <c r="F33" s="49"/>
    </row>
    <row r="34" spans="1:6" x14ac:dyDescent="0.2">
      <c r="A34" s="82"/>
      <c r="B34" s="49"/>
      <c r="C34" s="49"/>
      <c r="D34" s="49"/>
      <c r="E34" s="49"/>
      <c r="F34" s="49"/>
    </row>
    <row r="35" spans="1:6" x14ac:dyDescent="0.2">
      <c r="A35" s="82"/>
      <c r="B35" s="49"/>
      <c r="C35" s="49"/>
      <c r="D35" s="49"/>
      <c r="E35" s="49"/>
      <c r="F35" s="49"/>
    </row>
    <row r="36" spans="1:6" x14ac:dyDescent="0.2">
      <c r="A36" s="82"/>
      <c r="B36" s="49"/>
      <c r="C36" s="49"/>
      <c r="D36" s="49"/>
      <c r="E36" s="49"/>
      <c r="F36" s="49"/>
    </row>
    <row r="37" spans="1:6" x14ac:dyDescent="0.2">
      <c r="A37" s="82"/>
      <c r="B37" s="49"/>
      <c r="C37" s="49"/>
      <c r="D37" s="49"/>
      <c r="E37" s="49"/>
      <c r="F37" s="49"/>
    </row>
    <row r="38" spans="1:6" x14ac:dyDescent="0.2">
      <c r="A38" s="82"/>
      <c r="B38" s="49"/>
      <c r="C38" s="49"/>
      <c r="D38" s="49"/>
      <c r="E38" s="49"/>
      <c r="F38" s="49"/>
    </row>
    <row r="39" spans="1:6" x14ac:dyDescent="0.2">
      <c r="A39" s="82"/>
      <c r="B39" s="49"/>
      <c r="C39" s="49"/>
      <c r="D39" s="49"/>
      <c r="E39" s="49"/>
      <c r="F39" s="49"/>
    </row>
    <row r="40" spans="1:6" x14ac:dyDescent="0.2">
      <c r="A40" s="82"/>
      <c r="B40" s="49"/>
      <c r="C40" s="49"/>
      <c r="D40" s="49"/>
      <c r="E40" s="49"/>
      <c r="F40" s="49"/>
    </row>
    <row r="41" spans="1:6" x14ac:dyDescent="0.2">
      <c r="A41" s="82"/>
      <c r="B41" s="49"/>
      <c r="C41" s="49"/>
      <c r="D41" s="49"/>
      <c r="E41" s="49"/>
      <c r="F41" s="49"/>
    </row>
    <row r="42" spans="1:6" x14ac:dyDescent="0.2">
      <c r="A42" s="82"/>
      <c r="B42" s="49"/>
      <c r="C42" s="49"/>
      <c r="D42" s="49"/>
      <c r="E42" s="49"/>
      <c r="F42" s="49"/>
    </row>
    <row r="43" spans="1:6" x14ac:dyDescent="0.2">
      <c r="A43" s="82"/>
      <c r="B43" s="49"/>
      <c r="C43" s="49"/>
      <c r="D43" s="49"/>
      <c r="E43" s="49"/>
      <c r="F43" s="49"/>
    </row>
    <row r="44" spans="1:6" x14ac:dyDescent="0.2">
      <c r="A44" s="82"/>
      <c r="B44" s="49"/>
      <c r="C44" s="49"/>
      <c r="D44" s="49"/>
      <c r="E44" s="49"/>
      <c r="F44" s="49"/>
    </row>
    <row r="45" spans="1:6" x14ac:dyDescent="0.2">
      <c r="A45" s="82"/>
      <c r="B45" s="49"/>
      <c r="C45" s="49"/>
      <c r="D45" s="49"/>
      <c r="E45" s="49"/>
      <c r="F45" s="49"/>
    </row>
    <row r="46" spans="1:6" x14ac:dyDescent="0.2">
      <c r="A46" s="82"/>
      <c r="B46" s="49"/>
      <c r="C46" s="49"/>
      <c r="D46" s="49"/>
      <c r="E46" s="49"/>
      <c r="F46" s="49"/>
    </row>
    <row r="47" spans="1:6" x14ac:dyDescent="0.2">
      <c r="A47" s="82"/>
      <c r="B47" s="49"/>
      <c r="C47" s="49"/>
      <c r="D47" s="49"/>
      <c r="E47" s="49"/>
      <c r="F47" s="49"/>
    </row>
    <row r="48" spans="1:6" x14ac:dyDescent="0.2">
      <c r="A48" s="82"/>
      <c r="B48" s="49"/>
      <c r="C48" s="49"/>
      <c r="D48" s="49"/>
      <c r="E48" s="49"/>
      <c r="F48" s="49"/>
    </row>
    <row r="49" spans="1:6" x14ac:dyDescent="0.2">
      <c r="A49" s="82"/>
      <c r="B49" s="49"/>
      <c r="C49" s="49"/>
      <c r="D49" s="49"/>
      <c r="E49" s="49"/>
      <c r="F49" s="49"/>
    </row>
    <row r="50" spans="1:6" x14ac:dyDescent="0.2">
      <c r="A50" s="82"/>
      <c r="B50" s="49"/>
      <c r="C50" s="49"/>
      <c r="D50" s="49"/>
      <c r="E50" s="49"/>
      <c r="F50" s="49"/>
    </row>
    <row r="51" spans="1:6" x14ac:dyDescent="0.2">
      <c r="A51" s="82"/>
      <c r="B51" s="49"/>
      <c r="C51" s="49"/>
      <c r="D51" s="49"/>
      <c r="E51" s="49"/>
      <c r="F51" s="49"/>
    </row>
    <row r="52" spans="1:6" x14ac:dyDescent="0.2">
      <c r="A52" s="82"/>
      <c r="B52" s="49"/>
      <c r="C52" s="49"/>
      <c r="D52" s="49"/>
      <c r="E52" s="49"/>
      <c r="F52" s="49"/>
    </row>
    <row r="53" spans="1:6" x14ac:dyDescent="0.2">
      <c r="A53" s="82"/>
      <c r="B53" s="49"/>
      <c r="C53" s="49"/>
      <c r="D53" s="49"/>
      <c r="E53" s="49"/>
      <c r="F53" s="49"/>
    </row>
    <row r="54" spans="1:6" x14ac:dyDescent="0.2">
      <c r="A54" s="82"/>
      <c r="B54" s="49"/>
      <c r="C54" s="49"/>
      <c r="D54" s="49"/>
      <c r="E54" s="49"/>
      <c r="F54" s="49"/>
    </row>
    <row r="55" spans="1:6" x14ac:dyDescent="0.2">
      <c r="A55" s="82"/>
      <c r="B55" s="49"/>
      <c r="C55" s="49"/>
      <c r="D55" s="49"/>
      <c r="E55" s="49"/>
      <c r="F55" s="49"/>
    </row>
    <row r="56" spans="1:6" x14ac:dyDescent="0.2">
      <c r="A56" s="82"/>
      <c r="B56" s="49"/>
      <c r="C56" s="49"/>
      <c r="D56" s="49"/>
      <c r="E56" s="49"/>
      <c r="F56" s="49"/>
    </row>
    <row r="57" spans="1:6" x14ac:dyDescent="0.2">
      <c r="A57" s="82"/>
    </row>
    <row r="58" spans="1:6" x14ac:dyDescent="0.2">
      <c r="A58" s="82"/>
    </row>
    <row r="59" spans="1:6" x14ac:dyDescent="0.2">
      <c r="A59" s="82"/>
    </row>
    <row r="60" spans="1:6" x14ac:dyDescent="0.2">
      <c r="A60" s="82"/>
    </row>
    <row r="61" spans="1:6" x14ac:dyDescent="0.2">
      <c r="A61" s="82"/>
    </row>
    <row r="62" spans="1:6" x14ac:dyDescent="0.2">
      <c r="A62" s="82"/>
    </row>
    <row r="63" spans="1:6" x14ac:dyDescent="0.2">
      <c r="A63" s="82"/>
    </row>
    <row r="64" spans="1:6" x14ac:dyDescent="0.2">
      <c r="A64" s="82"/>
    </row>
    <row r="65" spans="1:1" x14ac:dyDescent="0.2">
      <c r="A65" s="82"/>
    </row>
    <row r="66" spans="1:1" x14ac:dyDescent="0.2">
      <c r="A66" s="82"/>
    </row>
  </sheetData>
  <sheetProtection password="D7E3" sheet="1" objects="1" scenarios="1"/>
  <mergeCells count="18">
    <mergeCell ref="F8:G8"/>
    <mergeCell ref="E1:F1"/>
    <mergeCell ref="E2:F2"/>
    <mergeCell ref="E3:F3"/>
    <mergeCell ref="E5:F5"/>
    <mergeCell ref="E6:F6"/>
    <mergeCell ref="F9:G9"/>
    <mergeCell ref="F10:G10"/>
    <mergeCell ref="C22:D22"/>
    <mergeCell ref="A24:C24"/>
    <mergeCell ref="A25:C25"/>
    <mergeCell ref="D25:E25"/>
    <mergeCell ref="A26:C26"/>
    <mergeCell ref="D26:E26"/>
    <mergeCell ref="A27:C27"/>
    <mergeCell ref="D27:E27"/>
    <mergeCell ref="A28:C28"/>
    <mergeCell ref="D28:E28"/>
  </mergeCells>
  <printOptions horizontalCentered="1"/>
  <pageMargins left="0.5" right="0.5" top="1.44" bottom="0" header="0.5" footer="0"/>
  <pageSetup scale="78" orientation="portrait" horizontalDpi="300" verticalDpi="300" r:id="rId1"/>
  <headerFooter alignWithMargins="0">
    <oddHeader>&amp;C&amp;"Comic Sans MS,Bold"&amp;24POTENTIAL LIQUOR COST PERCENTAGE</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7"/>
    <pageSetUpPr fitToPage="1"/>
  </sheetPr>
  <dimension ref="A1:L66"/>
  <sheetViews>
    <sheetView zoomScale="70" workbookViewId="0">
      <selection activeCell="A3" sqref="A3"/>
    </sheetView>
  </sheetViews>
  <sheetFormatPr defaultRowHeight="12.75" x14ac:dyDescent="0.2"/>
  <cols>
    <col min="1" max="1" width="28.140625" style="16" customWidth="1"/>
    <col min="2" max="3" width="15.7109375" style="16" customWidth="1"/>
    <col min="4" max="4" width="16.7109375" style="16" customWidth="1"/>
    <col min="5" max="5" width="17" style="16" customWidth="1"/>
    <col min="6" max="7" width="15.7109375" style="16" customWidth="1"/>
    <col min="8" max="8" width="10.7109375" style="15" hidden="1" customWidth="1"/>
    <col min="9" max="9" width="13.7109375" style="15" hidden="1" customWidth="1"/>
    <col min="10" max="10" width="11.5703125" style="16" hidden="1" customWidth="1"/>
    <col min="11" max="11" width="9.140625" style="16"/>
    <col min="12" max="12" width="10.7109375" style="16" customWidth="1"/>
    <col min="13" max="13" width="11.5703125" style="16" bestFit="1" customWidth="1"/>
    <col min="14" max="16384" width="9.140625" style="16"/>
  </cols>
  <sheetData>
    <row r="1" spans="1:12" s="8" customFormat="1" ht="50.1" customHeight="1" thickBot="1" x14ac:dyDescent="0.25">
      <c r="A1" s="1" t="s">
        <v>0</v>
      </c>
      <c r="B1" s="2"/>
      <c r="C1" s="3"/>
      <c r="D1" s="4"/>
      <c r="E1" s="130" t="s">
        <v>1</v>
      </c>
      <c r="F1" s="131"/>
      <c r="G1" s="5"/>
      <c r="H1" s="6"/>
      <c r="I1" s="7"/>
    </row>
    <row r="2" spans="1:12" ht="50.1" customHeight="1" x14ac:dyDescent="0.2">
      <c r="A2" s="9" t="s">
        <v>2</v>
      </c>
      <c r="B2" s="10" t="s">
        <v>3</v>
      </c>
      <c r="C2" s="11" t="s">
        <v>4</v>
      </c>
      <c r="D2" s="12"/>
      <c r="E2" s="132" t="s">
        <v>5</v>
      </c>
      <c r="F2" s="133"/>
      <c r="G2" s="13"/>
      <c r="H2" s="14"/>
    </row>
    <row r="3" spans="1:12" ht="35.1" customHeight="1" thickBot="1" x14ac:dyDescent="0.25">
      <c r="A3" s="91"/>
      <c r="B3" s="92"/>
      <c r="C3" s="93"/>
      <c r="D3" s="12"/>
      <c r="E3" s="142"/>
      <c r="F3" s="143"/>
      <c r="G3" s="13"/>
      <c r="H3" s="14"/>
    </row>
    <row r="4" spans="1:12" ht="35.1" customHeight="1" thickBot="1" x14ac:dyDescent="0.25">
      <c r="A4" s="91"/>
      <c r="B4" s="92"/>
      <c r="C4" s="93"/>
      <c r="D4" s="20"/>
      <c r="E4" s="21"/>
      <c r="F4" s="22"/>
      <c r="G4" s="13"/>
      <c r="H4" s="14"/>
    </row>
    <row r="5" spans="1:12" ht="35.1" customHeight="1" x14ac:dyDescent="0.2">
      <c r="A5" s="91"/>
      <c r="B5" s="94"/>
      <c r="C5" s="95"/>
      <c r="D5" s="25"/>
      <c r="E5" s="136" t="s">
        <v>9</v>
      </c>
      <c r="F5" s="137"/>
      <c r="G5" s="13"/>
      <c r="H5" s="14"/>
    </row>
    <row r="6" spans="1:12" ht="35.1" customHeight="1" thickBot="1" x14ac:dyDescent="0.25">
      <c r="A6" s="96"/>
      <c r="B6" s="97"/>
      <c r="C6" s="98"/>
      <c r="D6" s="29"/>
      <c r="E6" s="144"/>
      <c r="F6" s="145"/>
      <c r="G6" s="30"/>
      <c r="H6" s="14"/>
    </row>
    <row r="7" spans="1:12" s="14" customFormat="1" ht="35.1" customHeight="1" thickBot="1" x14ac:dyDescent="0.25">
      <c r="A7" s="31"/>
      <c r="B7" s="32"/>
      <c r="C7" s="32"/>
      <c r="D7" s="32"/>
      <c r="E7" s="32"/>
      <c r="F7" s="33"/>
      <c r="G7" s="33"/>
    </row>
    <row r="8" spans="1:12" ht="50.1" customHeight="1" thickBot="1" x14ac:dyDescent="0.25">
      <c r="A8" s="34" t="s">
        <v>11</v>
      </c>
      <c r="B8" s="35"/>
      <c r="C8" s="36"/>
      <c r="D8" s="36"/>
      <c r="E8" s="22"/>
      <c r="F8" s="128" t="s">
        <v>12</v>
      </c>
      <c r="G8" s="129"/>
      <c r="H8" s="14"/>
    </row>
    <row r="9" spans="1:12" s="43" customFormat="1" ht="50.1" customHeight="1" x14ac:dyDescent="0.2">
      <c r="A9" s="37" t="s">
        <v>2</v>
      </c>
      <c r="B9" s="38" t="s">
        <v>13</v>
      </c>
      <c r="C9" s="38" t="s">
        <v>14</v>
      </c>
      <c r="D9" s="39" t="s">
        <v>15</v>
      </c>
      <c r="E9" s="40"/>
      <c r="F9" s="115" t="s">
        <v>16</v>
      </c>
      <c r="G9" s="116"/>
      <c r="H9" s="41"/>
      <c r="I9" s="42" t="s">
        <v>17</v>
      </c>
    </row>
    <row r="10" spans="1:12" ht="35.1" customHeight="1" thickBot="1" x14ac:dyDescent="0.25">
      <c r="A10" s="44">
        <f>A3</f>
        <v>0</v>
      </c>
      <c r="B10" s="99"/>
      <c r="C10" s="99"/>
      <c r="D10" s="46" t="e">
        <f>B3/(B3+B4+B5+B6)</f>
        <v>#DIV/0!</v>
      </c>
      <c r="E10" s="40"/>
      <c r="F10" s="140"/>
      <c r="G10" s="141"/>
      <c r="H10" s="47"/>
      <c r="I10" s="48" t="b">
        <f>IF(F10=0.75,45,IF(F10=0.875,38,IF(F10=1,33,IF(F10=1.125,30,IF(F10=1.25,27,IF(F10=1.5,22))))))</f>
        <v>0</v>
      </c>
      <c r="J10" s="49"/>
      <c r="K10" s="49"/>
      <c r="L10" s="49"/>
    </row>
    <row r="11" spans="1:12" ht="35.1" customHeight="1" x14ac:dyDescent="0.2">
      <c r="A11" s="44">
        <f>A4</f>
        <v>0</v>
      </c>
      <c r="B11" s="99"/>
      <c r="C11" s="99"/>
      <c r="D11" s="46" t="e">
        <f>B4/(B3+B4+B5+B6)</f>
        <v>#DIV/0!</v>
      </c>
      <c r="E11" s="50"/>
      <c r="F11" s="51"/>
      <c r="G11" s="52"/>
      <c r="H11" s="47"/>
      <c r="I11" s="53"/>
      <c r="J11" s="49"/>
      <c r="K11" s="49"/>
      <c r="L11" s="49"/>
    </row>
    <row r="12" spans="1:12" ht="35.1" customHeight="1" x14ac:dyDescent="0.2">
      <c r="A12" s="44">
        <f>A5</f>
        <v>0</v>
      </c>
      <c r="B12" s="99"/>
      <c r="C12" s="99"/>
      <c r="D12" s="46" t="e">
        <f>B5/(B3+B4+B5+B6)</f>
        <v>#DIV/0!</v>
      </c>
      <c r="E12" s="50"/>
      <c r="F12" s="50"/>
      <c r="G12" s="52"/>
      <c r="H12" s="47"/>
      <c r="I12" s="53"/>
      <c r="J12" s="49"/>
      <c r="K12" s="49"/>
      <c r="L12" s="49"/>
    </row>
    <row r="13" spans="1:12" ht="35.1" customHeight="1" thickBot="1" x14ac:dyDescent="0.25">
      <c r="A13" s="54">
        <f>A6</f>
        <v>0</v>
      </c>
      <c r="B13" s="100"/>
      <c r="C13" s="100"/>
      <c r="D13" s="56" t="e">
        <f>B6/(B3+B4+B5+B6)</f>
        <v>#DIV/0!</v>
      </c>
      <c r="E13" s="57"/>
      <c r="F13" s="58"/>
      <c r="G13" s="59"/>
      <c r="H13" s="47"/>
      <c r="I13" s="53"/>
      <c r="J13" s="49"/>
      <c r="K13" s="49"/>
      <c r="L13" s="49"/>
    </row>
    <row r="14" spans="1:12" s="64" customFormat="1" ht="45.2" hidden="1" customHeight="1" x14ac:dyDescent="0.2">
      <c r="A14" s="60" t="s">
        <v>18</v>
      </c>
      <c r="B14" s="61"/>
      <c r="C14" s="61"/>
      <c r="D14" s="61"/>
      <c r="E14" s="61"/>
      <c r="F14" s="61"/>
      <c r="G14" s="62"/>
      <c r="H14" s="14"/>
      <c r="I14" s="63"/>
      <c r="J14" s="63"/>
      <c r="K14" s="63"/>
      <c r="L14" s="63"/>
    </row>
    <row r="15" spans="1:12" s="15" customFormat="1" ht="2.1" hidden="1" customHeight="1" thickBot="1" x14ac:dyDescent="0.25">
      <c r="A15" s="65"/>
      <c r="B15" s="66"/>
      <c r="C15" s="66"/>
      <c r="D15" s="66"/>
      <c r="E15" s="66"/>
      <c r="F15" s="66"/>
      <c r="G15" s="67"/>
      <c r="H15" s="14"/>
      <c r="I15" s="53"/>
      <c r="J15" s="53"/>
      <c r="K15" s="53"/>
      <c r="L15" s="53"/>
    </row>
    <row r="16" spans="1:12" s="8" customFormat="1" ht="54" hidden="1" customHeight="1" x14ac:dyDescent="0.2">
      <c r="A16" s="68" t="s">
        <v>2</v>
      </c>
      <c r="B16" s="69" t="s">
        <v>19</v>
      </c>
      <c r="C16" s="68" t="s">
        <v>20</v>
      </c>
      <c r="D16" s="70" t="s">
        <v>21</v>
      </c>
      <c r="E16" s="70" t="s">
        <v>22</v>
      </c>
      <c r="F16" s="70" t="s">
        <v>23</v>
      </c>
      <c r="G16" s="69" t="s">
        <v>24</v>
      </c>
      <c r="H16" s="6"/>
      <c r="I16" s="71" t="s">
        <v>25</v>
      </c>
      <c r="J16" s="72" t="s">
        <v>26</v>
      </c>
      <c r="K16" s="73"/>
      <c r="L16" s="73"/>
    </row>
    <row r="17" spans="1:12" ht="35.1" hidden="1" customHeight="1" x14ac:dyDescent="0.2">
      <c r="A17" s="74">
        <f>A10</f>
        <v>0</v>
      </c>
      <c r="B17" s="75">
        <f>C3</f>
        <v>0</v>
      </c>
      <c r="C17" s="76">
        <f>B17/33</f>
        <v>0</v>
      </c>
      <c r="D17" s="77">
        <f>C17*F10</f>
        <v>0</v>
      </c>
      <c r="E17" s="77">
        <f>(B10*E3)+(C10*(1-E3))</f>
        <v>0</v>
      </c>
      <c r="F17" s="78" t="e">
        <f>D17/E17</f>
        <v>#DIV/0!</v>
      </c>
      <c r="G17" s="79" t="e">
        <f>F17*D10</f>
        <v>#DIV/0!</v>
      </c>
      <c r="H17" s="14"/>
      <c r="I17" s="80">
        <f>E17*I10</f>
        <v>0</v>
      </c>
      <c r="J17" s="81">
        <f>B3*I17</f>
        <v>0</v>
      </c>
      <c r="K17" s="49"/>
      <c r="L17" s="49"/>
    </row>
    <row r="18" spans="1:12" ht="35.1" hidden="1" customHeight="1" x14ac:dyDescent="0.2">
      <c r="A18" s="74">
        <f>A11</f>
        <v>0</v>
      </c>
      <c r="B18" s="75">
        <f>C4</f>
        <v>0</v>
      </c>
      <c r="C18" s="76">
        <f>B18/33</f>
        <v>0</v>
      </c>
      <c r="D18" s="77">
        <f>C18*F10</f>
        <v>0</v>
      </c>
      <c r="E18" s="77">
        <f>(B11*E3)+(C11*(1-E3))</f>
        <v>0</v>
      </c>
      <c r="F18" s="78" t="e">
        <f>D18/E18</f>
        <v>#DIV/0!</v>
      </c>
      <c r="G18" s="79" t="e">
        <f>F18*D11</f>
        <v>#DIV/0!</v>
      </c>
      <c r="H18" s="14"/>
      <c r="I18" s="80">
        <f>E18*I10</f>
        <v>0</v>
      </c>
      <c r="J18" s="81">
        <f>B4*I18</f>
        <v>0</v>
      </c>
      <c r="K18" s="49"/>
      <c r="L18" s="49"/>
    </row>
    <row r="19" spans="1:12" ht="35.1" hidden="1" customHeight="1" x14ac:dyDescent="0.2">
      <c r="A19" s="74">
        <f>A12</f>
        <v>0</v>
      </c>
      <c r="B19" s="75">
        <f>C5</f>
        <v>0</v>
      </c>
      <c r="C19" s="76">
        <f>B19/33</f>
        <v>0</v>
      </c>
      <c r="D19" s="77">
        <f>C19*F10</f>
        <v>0</v>
      </c>
      <c r="E19" s="77">
        <f>(B12*E3)+(C12*(1-E3))</f>
        <v>0</v>
      </c>
      <c r="F19" s="78" t="e">
        <f>D19/E19</f>
        <v>#DIV/0!</v>
      </c>
      <c r="G19" s="79" t="e">
        <f>F19*D12</f>
        <v>#DIV/0!</v>
      </c>
      <c r="H19" s="14"/>
      <c r="I19" s="80">
        <f>E19*I10</f>
        <v>0</v>
      </c>
      <c r="J19" s="81">
        <f>B5*I19</f>
        <v>0</v>
      </c>
      <c r="K19" s="49"/>
      <c r="L19" s="49"/>
    </row>
    <row r="20" spans="1:12" ht="35.1" hidden="1" customHeight="1" x14ac:dyDescent="0.2">
      <c r="A20" s="74">
        <f>A13</f>
        <v>0</v>
      </c>
      <c r="B20" s="75">
        <f>C6</f>
        <v>0</v>
      </c>
      <c r="C20" s="76">
        <f>B20/33</f>
        <v>0</v>
      </c>
      <c r="D20" s="77">
        <f>C20*F10</f>
        <v>0</v>
      </c>
      <c r="E20" s="77">
        <f>(B13*E3)+(C13*(1-E3))</f>
        <v>0</v>
      </c>
      <c r="F20" s="78" t="e">
        <f>D20/E20</f>
        <v>#DIV/0!</v>
      </c>
      <c r="G20" s="79" t="e">
        <f>F20*D13</f>
        <v>#DIV/0!</v>
      </c>
      <c r="I20" s="80">
        <f>E20*I10</f>
        <v>0</v>
      </c>
      <c r="J20" s="81">
        <f>B6*I20</f>
        <v>0</v>
      </c>
      <c r="K20" s="49"/>
      <c r="L20" s="49"/>
    </row>
    <row r="21" spans="1:12" ht="42.75" customHeight="1" thickBot="1" x14ac:dyDescent="0.25">
      <c r="A21" s="82"/>
      <c r="B21" s="49"/>
      <c r="C21" s="49"/>
      <c r="D21" s="49"/>
      <c r="E21" s="49"/>
      <c r="F21" s="49"/>
      <c r="I21" s="53"/>
      <c r="J21" s="83">
        <f>SUM(J17:J20)</f>
        <v>0</v>
      </c>
      <c r="K21" s="49"/>
      <c r="L21" s="49"/>
    </row>
    <row r="22" spans="1:12" ht="60" customHeight="1" thickBot="1" x14ac:dyDescent="0.25">
      <c r="A22" s="84"/>
      <c r="B22" s="85"/>
      <c r="C22" s="119" t="s">
        <v>27</v>
      </c>
      <c r="D22" s="120"/>
      <c r="E22" s="86" t="e">
        <f>SUM(G17:G20)</f>
        <v>#DIV/0!</v>
      </c>
      <c r="F22" s="85"/>
      <c r="G22" s="87"/>
      <c r="I22" s="53"/>
      <c r="J22" s="49"/>
      <c r="K22" s="49"/>
      <c r="L22" s="49"/>
    </row>
    <row r="23" spans="1:12" ht="35.1" customHeight="1" x14ac:dyDescent="0.2">
      <c r="A23" s="82"/>
      <c r="B23" s="49"/>
      <c r="C23" s="49"/>
      <c r="D23" s="49"/>
      <c r="E23" s="49"/>
      <c r="F23" s="49"/>
    </row>
    <row r="24" spans="1:12" ht="50.1" hidden="1" customHeight="1" thickBot="1" x14ac:dyDescent="0.25">
      <c r="A24" s="121" t="s">
        <v>28</v>
      </c>
      <c r="B24" s="122"/>
      <c r="C24" s="123"/>
      <c r="D24" s="88"/>
      <c r="E24" s="22"/>
      <c r="F24" s="22"/>
      <c r="G24" s="89"/>
    </row>
    <row r="25" spans="1:12" ht="35.1" hidden="1" customHeight="1" x14ac:dyDescent="0.2">
      <c r="A25" s="124" t="s">
        <v>29</v>
      </c>
      <c r="B25" s="125"/>
      <c r="C25" s="125"/>
      <c r="D25" s="126">
        <f>$J$21</f>
        <v>0</v>
      </c>
      <c r="E25" s="127"/>
      <c r="F25" s="40"/>
      <c r="G25" s="13"/>
    </row>
    <row r="26" spans="1:12" ht="35.1" hidden="1" customHeight="1" x14ac:dyDescent="0.2">
      <c r="A26" s="103" t="s">
        <v>30</v>
      </c>
      <c r="B26" s="104"/>
      <c r="C26" s="104"/>
      <c r="D26" s="105">
        <f>D25*4.3</f>
        <v>0</v>
      </c>
      <c r="E26" s="106"/>
      <c r="F26" s="40"/>
      <c r="G26" s="13"/>
    </row>
    <row r="27" spans="1:12" ht="35.1" hidden="1" customHeight="1" thickBot="1" x14ac:dyDescent="0.25">
      <c r="A27" s="107" t="s">
        <v>31</v>
      </c>
      <c r="B27" s="108"/>
      <c r="C27" s="108"/>
      <c r="D27" s="109">
        <f>D25*52</f>
        <v>0</v>
      </c>
      <c r="E27" s="110"/>
      <c r="F27" s="40"/>
      <c r="G27" s="13"/>
    </row>
    <row r="28" spans="1:12" ht="60" hidden="1" customHeight="1" thickBot="1" x14ac:dyDescent="0.25">
      <c r="A28" s="111" t="s">
        <v>32</v>
      </c>
      <c r="B28" s="112"/>
      <c r="C28" s="112"/>
      <c r="D28" s="113">
        <f>E6-D27</f>
        <v>0</v>
      </c>
      <c r="E28" s="114"/>
      <c r="F28" s="90"/>
      <c r="G28" s="30"/>
    </row>
    <row r="29" spans="1:12" x14ac:dyDescent="0.2">
      <c r="A29" s="82"/>
      <c r="B29" s="49"/>
      <c r="C29" s="49"/>
      <c r="D29" s="49"/>
      <c r="E29" s="49"/>
      <c r="F29" s="49"/>
    </row>
    <row r="30" spans="1:12" x14ac:dyDescent="0.2">
      <c r="A30" s="82"/>
      <c r="B30" s="49"/>
      <c r="C30" s="49"/>
      <c r="D30" s="49"/>
      <c r="E30" s="49"/>
      <c r="F30" s="49"/>
    </row>
    <row r="31" spans="1:12" x14ac:dyDescent="0.2">
      <c r="A31" s="82"/>
      <c r="B31" s="49"/>
      <c r="C31" s="49"/>
      <c r="D31" s="49"/>
      <c r="E31" s="49"/>
      <c r="F31" s="49"/>
    </row>
    <row r="32" spans="1:12" x14ac:dyDescent="0.2">
      <c r="A32" s="82"/>
      <c r="B32" s="49"/>
      <c r="C32" s="49"/>
      <c r="D32" s="49"/>
      <c r="E32" s="49"/>
      <c r="F32" s="49"/>
    </row>
    <row r="33" spans="1:6" x14ac:dyDescent="0.2">
      <c r="A33" s="82"/>
      <c r="B33" s="49"/>
      <c r="C33" s="49"/>
      <c r="D33" s="49"/>
      <c r="E33" s="49"/>
      <c r="F33" s="49"/>
    </row>
    <row r="34" spans="1:6" x14ac:dyDescent="0.2">
      <c r="A34" s="82"/>
      <c r="B34" s="49"/>
      <c r="C34" s="49"/>
      <c r="D34" s="49"/>
      <c r="E34" s="49"/>
      <c r="F34" s="49"/>
    </row>
    <row r="35" spans="1:6" x14ac:dyDescent="0.2">
      <c r="A35" s="82"/>
      <c r="B35" s="49"/>
      <c r="C35" s="49"/>
      <c r="D35" s="49"/>
      <c r="E35" s="49"/>
      <c r="F35" s="49"/>
    </row>
    <row r="36" spans="1:6" x14ac:dyDescent="0.2">
      <c r="A36" s="82"/>
      <c r="B36" s="49"/>
      <c r="C36" s="49"/>
      <c r="D36" s="49"/>
      <c r="E36" s="49"/>
      <c r="F36" s="49"/>
    </row>
    <row r="37" spans="1:6" x14ac:dyDescent="0.2">
      <c r="A37" s="82"/>
      <c r="B37" s="49"/>
      <c r="C37" s="49"/>
      <c r="D37" s="49"/>
      <c r="E37" s="49"/>
      <c r="F37" s="49"/>
    </row>
    <row r="38" spans="1:6" x14ac:dyDescent="0.2">
      <c r="A38" s="82"/>
      <c r="B38" s="49"/>
      <c r="C38" s="49"/>
      <c r="D38" s="49"/>
      <c r="E38" s="49"/>
      <c r="F38" s="49"/>
    </row>
    <row r="39" spans="1:6" x14ac:dyDescent="0.2">
      <c r="A39" s="82"/>
      <c r="B39" s="49"/>
      <c r="C39" s="49"/>
      <c r="D39" s="49"/>
      <c r="E39" s="49"/>
      <c r="F39" s="49"/>
    </row>
    <row r="40" spans="1:6" x14ac:dyDescent="0.2">
      <c r="A40" s="82"/>
      <c r="B40" s="49"/>
      <c r="C40" s="49"/>
      <c r="D40" s="49"/>
      <c r="E40" s="49"/>
      <c r="F40" s="49"/>
    </row>
    <row r="41" spans="1:6" x14ac:dyDescent="0.2">
      <c r="A41" s="82"/>
      <c r="B41" s="49"/>
      <c r="C41" s="49"/>
      <c r="D41" s="49"/>
      <c r="E41" s="49"/>
      <c r="F41" s="49"/>
    </row>
    <row r="42" spans="1:6" x14ac:dyDescent="0.2">
      <c r="A42" s="82"/>
      <c r="B42" s="49"/>
      <c r="C42" s="49"/>
      <c r="D42" s="49"/>
      <c r="E42" s="49"/>
      <c r="F42" s="49"/>
    </row>
    <row r="43" spans="1:6" x14ac:dyDescent="0.2">
      <c r="A43" s="82"/>
      <c r="B43" s="49"/>
      <c r="C43" s="49"/>
      <c r="D43" s="49"/>
      <c r="E43" s="49"/>
      <c r="F43" s="49"/>
    </row>
    <row r="44" spans="1:6" x14ac:dyDescent="0.2">
      <c r="A44" s="82"/>
      <c r="B44" s="49"/>
      <c r="C44" s="49"/>
      <c r="D44" s="49"/>
      <c r="E44" s="49"/>
      <c r="F44" s="49"/>
    </row>
    <row r="45" spans="1:6" x14ac:dyDescent="0.2">
      <c r="A45" s="82"/>
      <c r="B45" s="49"/>
      <c r="C45" s="49"/>
      <c r="D45" s="49"/>
      <c r="E45" s="49"/>
      <c r="F45" s="49"/>
    </row>
    <row r="46" spans="1:6" x14ac:dyDescent="0.2">
      <c r="A46" s="82"/>
      <c r="B46" s="49"/>
      <c r="C46" s="49"/>
      <c r="D46" s="49"/>
      <c r="E46" s="49"/>
      <c r="F46" s="49"/>
    </row>
    <row r="47" spans="1:6" x14ac:dyDescent="0.2">
      <c r="A47" s="82"/>
      <c r="B47" s="49"/>
      <c r="C47" s="49"/>
      <c r="D47" s="49"/>
      <c r="E47" s="49"/>
      <c r="F47" s="49"/>
    </row>
    <row r="48" spans="1:6" x14ac:dyDescent="0.2">
      <c r="A48" s="82"/>
      <c r="B48" s="49"/>
      <c r="C48" s="49"/>
      <c r="D48" s="49"/>
      <c r="E48" s="49"/>
      <c r="F48" s="49"/>
    </row>
    <row r="49" spans="1:6" x14ac:dyDescent="0.2">
      <c r="A49" s="82"/>
      <c r="B49" s="49"/>
      <c r="C49" s="49"/>
      <c r="D49" s="49"/>
      <c r="E49" s="49"/>
      <c r="F49" s="49"/>
    </row>
    <row r="50" spans="1:6" x14ac:dyDescent="0.2">
      <c r="A50" s="82"/>
      <c r="B50" s="49"/>
      <c r="C50" s="49"/>
      <c r="D50" s="49"/>
      <c r="E50" s="49"/>
      <c r="F50" s="49"/>
    </row>
    <row r="51" spans="1:6" x14ac:dyDescent="0.2">
      <c r="A51" s="82"/>
      <c r="B51" s="49"/>
      <c r="C51" s="49"/>
      <c r="D51" s="49"/>
      <c r="E51" s="49"/>
      <c r="F51" s="49"/>
    </row>
    <row r="52" spans="1:6" x14ac:dyDescent="0.2">
      <c r="A52" s="82"/>
      <c r="B52" s="49"/>
      <c r="C52" s="49"/>
      <c r="D52" s="49"/>
      <c r="E52" s="49"/>
      <c r="F52" s="49"/>
    </row>
    <row r="53" spans="1:6" x14ac:dyDescent="0.2">
      <c r="A53" s="82"/>
      <c r="B53" s="49"/>
      <c r="C53" s="49"/>
      <c r="D53" s="49"/>
      <c r="E53" s="49"/>
      <c r="F53" s="49"/>
    </row>
    <row r="54" spans="1:6" x14ac:dyDescent="0.2">
      <c r="A54" s="82"/>
      <c r="B54" s="49"/>
      <c r="C54" s="49"/>
      <c r="D54" s="49"/>
      <c r="E54" s="49"/>
      <c r="F54" s="49"/>
    </row>
    <row r="55" spans="1:6" x14ac:dyDescent="0.2">
      <c r="A55" s="82"/>
      <c r="B55" s="49"/>
      <c r="C55" s="49"/>
      <c r="D55" s="49"/>
      <c r="E55" s="49"/>
      <c r="F55" s="49"/>
    </row>
    <row r="56" spans="1:6" x14ac:dyDescent="0.2">
      <c r="A56" s="82"/>
      <c r="B56" s="49"/>
      <c r="C56" s="49"/>
      <c r="D56" s="49"/>
      <c r="E56" s="49"/>
      <c r="F56" s="49"/>
    </row>
    <row r="57" spans="1:6" x14ac:dyDescent="0.2">
      <c r="A57" s="82"/>
    </row>
    <row r="58" spans="1:6" x14ac:dyDescent="0.2">
      <c r="A58" s="82"/>
    </row>
    <row r="59" spans="1:6" x14ac:dyDescent="0.2">
      <c r="A59" s="82"/>
    </row>
    <row r="60" spans="1:6" x14ac:dyDescent="0.2">
      <c r="A60" s="82"/>
    </row>
    <row r="61" spans="1:6" x14ac:dyDescent="0.2">
      <c r="A61" s="82"/>
    </row>
    <row r="62" spans="1:6" x14ac:dyDescent="0.2">
      <c r="A62" s="82"/>
    </row>
    <row r="63" spans="1:6" x14ac:dyDescent="0.2">
      <c r="A63" s="82"/>
    </row>
    <row r="64" spans="1:6" x14ac:dyDescent="0.2">
      <c r="A64" s="82"/>
    </row>
    <row r="65" spans="1:1" x14ac:dyDescent="0.2">
      <c r="A65" s="82"/>
    </row>
    <row r="66" spans="1:1" x14ac:dyDescent="0.2">
      <c r="A66" s="82"/>
    </row>
  </sheetData>
  <sheetProtection password="D7E3" sheet="1" objects="1" scenarios="1"/>
  <mergeCells count="18">
    <mergeCell ref="F8:G8"/>
    <mergeCell ref="E1:F1"/>
    <mergeCell ref="E2:F2"/>
    <mergeCell ref="E3:F3"/>
    <mergeCell ref="E5:F5"/>
    <mergeCell ref="E6:F6"/>
    <mergeCell ref="F9:G9"/>
    <mergeCell ref="F10:G10"/>
    <mergeCell ref="C22:D22"/>
    <mergeCell ref="A24:C24"/>
    <mergeCell ref="A25:C25"/>
    <mergeCell ref="D25:E25"/>
    <mergeCell ref="A26:C26"/>
    <mergeCell ref="D26:E26"/>
    <mergeCell ref="A27:C27"/>
    <mergeCell ref="D27:E27"/>
    <mergeCell ref="A28:C28"/>
    <mergeCell ref="D28:E28"/>
  </mergeCells>
  <printOptions horizontalCentered="1"/>
  <pageMargins left="0.5" right="0.5" top="1.44" bottom="0" header="0.5" footer="0"/>
  <pageSetup scale="78" orientation="portrait" horizontalDpi="300" verticalDpi="300" r:id="rId1"/>
  <headerFooter alignWithMargins="0">
    <oddHeader>&amp;C&amp;"Comic Sans MS,Bold"&amp;24POTENTIAL LIQUOR COST PERCENTAGE</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Liquor Cost Potential Sample</vt:lpstr>
      <vt:lpstr>Liquor Cost Potential Worksheet</vt:lpstr>
      <vt:lpstr>'Liquor Cost Potential Sample'!Print_Area</vt:lpstr>
      <vt:lpstr>'Liquor Cost Potential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Flaschner</dc:creator>
  <cp:lastModifiedBy>Mark Flaschner</cp:lastModifiedBy>
  <cp:lastPrinted>2016-07-18T18:02:32Z</cp:lastPrinted>
  <dcterms:created xsi:type="dcterms:W3CDTF">2016-05-18T19:21:17Z</dcterms:created>
  <dcterms:modified xsi:type="dcterms:W3CDTF">2016-07-18T18:02:50Z</dcterms:modified>
</cp:coreProperties>
</file>